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рина\Desktop\Новая папка\"/>
    </mc:Choice>
  </mc:AlternateContent>
  <bookViews>
    <workbookView xWindow="0" yWindow="0" windowWidth="28800" windowHeight="12435" tabRatio="884" firstSheet="1" activeTab="9"/>
  </bookViews>
  <sheets>
    <sheet name="Рейтинг 2013" sheetId="9" r:id="rId1"/>
    <sheet name="ДОСААФ 2014" sheetId="8" r:id="rId2"/>
    <sheet name="ЧР 2014" sheetId="7" r:id="rId3"/>
    <sheet name="Отборочный Рейтинг 2014" sheetId="10" r:id="rId4"/>
    <sheet name="ДОСААФ 2015" sheetId="11" r:id="rId5"/>
    <sheet name="КР 2015" sheetId="12" r:id="rId6"/>
    <sheet name="ЧР 2015" sheetId="13" r:id="rId7"/>
    <sheet name="Отборочный рейтинг 2015" sheetId="15" r:id="rId8"/>
    <sheet name="Отборочный рейтинг 2016" sheetId="16" r:id="rId9"/>
    <sheet name="Рейтинг 2016" sheetId="19" r:id="rId10"/>
    <sheet name="ЧР 2016" sheetId="17" r:id="rId11"/>
    <sheet name="ВС Новоросийск 2016" sheetId="18" r:id="rId12"/>
    <sheet name="Крым 2016" sheetId="20" r:id="rId13"/>
    <sheet name="КР 2016" sheetId="21" r:id="rId14"/>
  </sheets>
  <calcPr calcId="152511"/>
</workbook>
</file>

<file path=xl/calcChain.xml><?xml version="1.0" encoding="utf-8"?>
<calcChain xmlns="http://schemas.openxmlformats.org/spreadsheetml/2006/main">
  <c r="L18" i="20" l="1"/>
  <c r="P32" i="21" l="1"/>
  <c r="P31" i="21"/>
  <c r="P30" i="21"/>
  <c r="P29" i="21"/>
  <c r="P28" i="21"/>
  <c r="P27" i="21"/>
  <c r="P26" i="21"/>
  <c r="P25" i="21"/>
  <c r="P24" i="21"/>
  <c r="P23" i="21"/>
  <c r="P22" i="21"/>
  <c r="P21" i="21"/>
  <c r="P20" i="21"/>
  <c r="P19" i="21"/>
  <c r="P18" i="21"/>
  <c r="K18" i="21"/>
  <c r="K19" i="21" s="1"/>
  <c r="K20" i="21" s="1"/>
  <c r="K21" i="21" s="1"/>
  <c r="K22" i="21" s="1"/>
  <c r="K23" i="21" s="1"/>
  <c r="K24" i="21" s="1"/>
  <c r="K25" i="21" s="1"/>
  <c r="K26" i="21" s="1"/>
  <c r="K27" i="21" s="1"/>
  <c r="K28" i="21" s="1"/>
  <c r="K29" i="21" s="1"/>
  <c r="K30" i="21" s="1"/>
  <c r="K31" i="21" s="1"/>
  <c r="K32" i="21" s="1"/>
  <c r="K33" i="21" s="1"/>
  <c r="K34" i="21" s="1"/>
  <c r="K35" i="21" s="1"/>
  <c r="K36" i="21" s="1"/>
  <c r="K37" i="21" s="1"/>
  <c r="K38" i="21" s="1"/>
  <c r="K39" i="21" s="1"/>
  <c r="K40" i="21" s="1"/>
  <c r="K41" i="21" s="1"/>
  <c r="K42" i="21" s="1"/>
  <c r="K43" i="21" s="1"/>
  <c r="K44" i="21" s="1"/>
  <c r="K45" i="21" s="1"/>
  <c r="K46" i="21" s="1"/>
  <c r="K47" i="21" s="1"/>
  <c r="K48" i="21" s="1"/>
  <c r="K49" i="21" s="1"/>
  <c r="K50" i="21" s="1"/>
  <c r="K51" i="21" s="1"/>
  <c r="K52" i="21" s="1"/>
  <c r="K53" i="21" s="1"/>
  <c r="K54" i="21" s="1"/>
  <c r="K55" i="21" s="1"/>
  <c r="K56" i="21" s="1"/>
  <c r="K57" i="21" s="1"/>
  <c r="K58" i="21" s="1"/>
  <c r="K59" i="21" s="1"/>
  <c r="K60" i="21" s="1"/>
  <c r="K61" i="21" s="1"/>
  <c r="K62" i="21" s="1"/>
  <c r="K63" i="21" s="1"/>
  <c r="K64" i="21" s="1"/>
  <c r="K65" i="21" s="1"/>
  <c r="K66" i="21" s="1"/>
  <c r="K67" i="21" s="1"/>
  <c r="K68" i="21" s="1"/>
  <c r="K69" i="21" s="1"/>
  <c r="K70" i="21" s="1"/>
  <c r="K71" i="21" s="1"/>
  <c r="K72" i="21" s="1"/>
  <c r="K73" i="21" s="1"/>
  <c r="K74" i="21" s="1"/>
  <c r="K75" i="21" s="1"/>
  <c r="K76" i="21" s="1"/>
  <c r="K77" i="21" s="1"/>
  <c r="K78" i="21" s="1"/>
  <c r="K79" i="21" s="1"/>
  <c r="K80" i="21" s="1"/>
  <c r="K81" i="21" s="1"/>
  <c r="K82" i="21" s="1"/>
  <c r="K83" i="21" s="1"/>
  <c r="K84" i="21" s="1"/>
  <c r="K85" i="21" s="1"/>
  <c r="K86" i="21" s="1"/>
  <c r="K87" i="21" s="1"/>
  <c r="K88" i="21" s="1"/>
  <c r="K89" i="21" s="1"/>
  <c r="K90" i="21" s="1"/>
  <c r="K91" i="21" s="1"/>
  <c r="K92" i="21" s="1"/>
  <c r="K93" i="21" s="1"/>
  <c r="K94" i="21" s="1"/>
  <c r="K95" i="21" s="1"/>
  <c r="K96" i="21" s="1"/>
  <c r="K97" i="21" s="1"/>
  <c r="K98" i="21" s="1"/>
  <c r="K99" i="21" s="1"/>
  <c r="K100" i="21" s="1"/>
  <c r="K101" i="21" s="1"/>
  <c r="K102" i="21" s="1"/>
  <c r="K103" i="21" s="1"/>
  <c r="K104" i="21" s="1"/>
  <c r="K105" i="21" s="1"/>
  <c r="K106" i="21" s="1"/>
  <c r="K107" i="21" s="1"/>
  <c r="K108" i="21" s="1"/>
  <c r="K109" i="21" s="1"/>
  <c r="K110" i="21" s="1"/>
  <c r="K111" i="21" s="1"/>
  <c r="K112" i="21" s="1"/>
  <c r="K113" i="21" s="1"/>
  <c r="K114" i="21" s="1"/>
  <c r="K115" i="21" s="1"/>
  <c r="K116" i="21" s="1"/>
  <c r="K117" i="21" s="1"/>
  <c r="M17" i="21" s="1"/>
  <c r="L17" i="21"/>
  <c r="L18" i="21" s="1"/>
  <c r="L19" i="21" s="1"/>
  <c r="L20" i="21" s="1"/>
  <c r="L21" i="21" s="1"/>
  <c r="L22" i="21" s="1"/>
  <c r="L23" i="21" s="1"/>
  <c r="L24" i="21" s="1"/>
  <c r="L25" i="21" s="1"/>
  <c r="L26" i="21" s="1"/>
  <c r="L27" i="21" s="1"/>
  <c r="L28" i="21" s="1"/>
  <c r="L29" i="21" s="1"/>
  <c r="L30" i="21" s="1"/>
  <c r="L31" i="21" s="1"/>
  <c r="L32" i="21" s="1"/>
  <c r="L33" i="21" s="1"/>
  <c r="L34" i="21" s="1"/>
  <c r="L35" i="21" s="1"/>
  <c r="L36" i="21" s="1"/>
  <c r="L37" i="21" s="1"/>
  <c r="L38" i="21" s="1"/>
  <c r="L39" i="21" s="1"/>
  <c r="L40" i="21" s="1"/>
  <c r="L41" i="21" s="1"/>
  <c r="L42" i="21" s="1"/>
  <c r="L43" i="21" s="1"/>
  <c r="L44" i="21" s="1"/>
  <c r="L45" i="21" s="1"/>
  <c r="L46" i="21" s="1"/>
  <c r="L47" i="21" s="1"/>
  <c r="L48" i="21" s="1"/>
  <c r="L49" i="21" s="1"/>
  <c r="L50" i="21" s="1"/>
  <c r="L51" i="21" s="1"/>
  <c r="L52" i="21" s="1"/>
  <c r="L53" i="21" s="1"/>
  <c r="L54" i="21" s="1"/>
  <c r="L55" i="21" s="1"/>
  <c r="L56" i="21" s="1"/>
  <c r="L57" i="21" s="1"/>
  <c r="L58" i="21" s="1"/>
  <c r="L59" i="21" s="1"/>
  <c r="L60" i="21" s="1"/>
  <c r="L61" i="21" s="1"/>
  <c r="L62" i="21" s="1"/>
  <c r="L63" i="21" s="1"/>
  <c r="L64" i="21" s="1"/>
  <c r="L65" i="21" s="1"/>
  <c r="L66" i="21" s="1"/>
  <c r="L67" i="21" s="1"/>
  <c r="L68" i="21" s="1"/>
  <c r="L69" i="21" s="1"/>
  <c r="L70" i="21" s="1"/>
  <c r="L71" i="21" s="1"/>
  <c r="L72" i="21" s="1"/>
  <c r="L73" i="21" s="1"/>
  <c r="L74" i="21" s="1"/>
  <c r="L75" i="21" s="1"/>
  <c r="L76" i="21" s="1"/>
  <c r="L77" i="21" s="1"/>
  <c r="L78" i="21" s="1"/>
  <c r="L79" i="21" s="1"/>
  <c r="L80" i="21" s="1"/>
  <c r="L81" i="21" s="1"/>
  <c r="L82" i="21" s="1"/>
  <c r="L83" i="21" s="1"/>
  <c r="L84" i="21" s="1"/>
  <c r="L85" i="21" s="1"/>
  <c r="L86" i="21" s="1"/>
  <c r="L87" i="21" s="1"/>
  <c r="L88" i="21" s="1"/>
  <c r="L89" i="21" s="1"/>
  <c r="L90" i="21" s="1"/>
  <c r="L91" i="21" s="1"/>
  <c r="L92" i="21" s="1"/>
  <c r="L93" i="21" s="1"/>
  <c r="L94" i="21" s="1"/>
  <c r="L95" i="21" s="1"/>
  <c r="L96" i="21" s="1"/>
  <c r="L97" i="21" s="1"/>
  <c r="L98" i="21" s="1"/>
  <c r="L99" i="21" s="1"/>
  <c r="L100" i="21" s="1"/>
  <c r="L101" i="21" s="1"/>
  <c r="L102" i="21" s="1"/>
  <c r="L103" i="21" s="1"/>
  <c r="L104" i="21" s="1"/>
  <c r="L105" i="21" s="1"/>
  <c r="L106" i="21" s="1"/>
  <c r="L107" i="21" s="1"/>
  <c r="L108" i="21" s="1"/>
  <c r="L109" i="21" s="1"/>
  <c r="L110" i="21" s="1"/>
  <c r="L111" i="21" s="1"/>
  <c r="L112" i="21" s="1"/>
  <c r="L113" i="21" s="1"/>
  <c r="L114" i="21" s="1"/>
  <c r="L115" i="21" s="1"/>
  <c r="L116" i="21" s="1"/>
  <c r="L117" i="21" s="1"/>
  <c r="G12" i="19"/>
  <c r="I91" i="16"/>
  <c r="M18" i="21" l="1"/>
  <c r="N18" i="21" s="1"/>
  <c r="I15" i="19" s="1"/>
  <c r="M19" i="21"/>
  <c r="J93" i="19"/>
  <c r="J86" i="19"/>
  <c r="J95" i="19"/>
  <c r="J58" i="19"/>
  <c r="J60" i="19"/>
  <c r="J66" i="19"/>
  <c r="J62" i="19"/>
  <c r="J70" i="19"/>
  <c r="J109" i="19"/>
  <c r="J73" i="19"/>
  <c r="J57" i="19"/>
  <c r="J59" i="19"/>
  <c r="J65" i="19"/>
  <c r="J69" i="19"/>
  <c r="J74" i="19"/>
  <c r="J76" i="19"/>
  <c r="J77" i="19"/>
  <c r="J78" i="19"/>
  <c r="J79" i="19"/>
  <c r="J80" i="19"/>
  <c r="J81" i="19"/>
  <c r="J82" i="19"/>
  <c r="J83" i="19"/>
  <c r="J89" i="19"/>
  <c r="J94" i="19"/>
  <c r="J96" i="19"/>
  <c r="J98" i="19"/>
  <c r="J100" i="19"/>
  <c r="J101" i="19"/>
  <c r="J102" i="19"/>
  <c r="J103" i="19"/>
  <c r="J104" i="19"/>
  <c r="J105" i="19"/>
  <c r="J106" i="19"/>
  <c r="N117" i="20"/>
  <c r="N116" i="20"/>
  <c r="N115" i="20"/>
  <c r="N114" i="20"/>
  <c r="N113" i="20"/>
  <c r="N112" i="20"/>
  <c r="N111" i="20"/>
  <c r="N110" i="20"/>
  <c r="N109" i="20"/>
  <c r="N108" i="20"/>
  <c r="N107" i="20"/>
  <c r="N106" i="20"/>
  <c r="N105" i="20"/>
  <c r="N104" i="20"/>
  <c r="N103" i="20"/>
  <c r="N102" i="20"/>
  <c r="N101" i="20"/>
  <c r="N100" i="20"/>
  <c r="N99" i="20"/>
  <c r="N98" i="20"/>
  <c r="N97" i="20"/>
  <c r="N96" i="20"/>
  <c r="N95" i="20"/>
  <c r="N94" i="20"/>
  <c r="N93" i="20"/>
  <c r="N92" i="20"/>
  <c r="N91" i="20"/>
  <c r="N90" i="20"/>
  <c r="N89" i="20"/>
  <c r="N88" i="20"/>
  <c r="N87" i="20"/>
  <c r="N86" i="20"/>
  <c r="N85" i="20"/>
  <c r="N84" i="20"/>
  <c r="N83" i="20"/>
  <c r="N82" i="20"/>
  <c r="N81" i="20"/>
  <c r="N80" i="20"/>
  <c r="N79" i="20"/>
  <c r="N78" i="20"/>
  <c r="N77" i="20"/>
  <c r="N76" i="20"/>
  <c r="N75" i="20"/>
  <c r="N74" i="20"/>
  <c r="N73" i="20"/>
  <c r="N72" i="20"/>
  <c r="N71" i="20"/>
  <c r="N70" i="20"/>
  <c r="N69" i="20"/>
  <c r="N68" i="20"/>
  <c r="N67" i="20"/>
  <c r="N66" i="20"/>
  <c r="N65" i="20"/>
  <c r="N64" i="20"/>
  <c r="N63" i="20"/>
  <c r="N62" i="20"/>
  <c r="N61" i="20"/>
  <c r="N60" i="20"/>
  <c r="N59" i="20"/>
  <c r="N58" i="20"/>
  <c r="N57" i="20"/>
  <c r="N56" i="20"/>
  <c r="N55" i="20"/>
  <c r="N54" i="20"/>
  <c r="N53" i="20"/>
  <c r="N52" i="20"/>
  <c r="N51" i="20"/>
  <c r="N50" i="20"/>
  <c r="N49" i="20"/>
  <c r="N48" i="20"/>
  <c r="N47" i="20"/>
  <c r="N46" i="20"/>
  <c r="N45" i="20"/>
  <c r="N44" i="20"/>
  <c r="N43" i="20"/>
  <c r="K18" i="20"/>
  <c r="L17" i="20"/>
  <c r="L19" i="20" s="1"/>
  <c r="L20" i="20" s="1"/>
  <c r="L21" i="20" s="1"/>
  <c r="L22" i="20" s="1"/>
  <c r="L23" i="20" s="1"/>
  <c r="L24" i="20" s="1"/>
  <c r="L25" i="20" s="1"/>
  <c r="L26" i="20" s="1"/>
  <c r="L27" i="20" s="1"/>
  <c r="L28" i="20" s="1"/>
  <c r="L29" i="20" s="1"/>
  <c r="L30" i="20" s="1"/>
  <c r="L31" i="20" s="1"/>
  <c r="L32" i="20" s="1"/>
  <c r="L33" i="20" s="1"/>
  <c r="L34" i="20" s="1"/>
  <c r="L35" i="20" s="1"/>
  <c r="L36" i="20" s="1"/>
  <c r="L37" i="20" s="1"/>
  <c r="L38" i="20" s="1"/>
  <c r="L39" i="20" s="1"/>
  <c r="L40" i="20" s="1"/>
  <c r="L41" i="20" s="1"/>
  <c r="L42" i="20" s="1"/>
  <c r="L43" i="20" s="1"/>
  <c r="L44" i="20" s="1"/>
  <c r="L45" i="20" s="1"/>
  <c r="L46" i="20" s="1"/>
  <c r="L47" i="20" s="1"/>
  <c r="L48" i="20" s="1"/>
  <c r="L49" i="20" s="1"/>
  <c r="L50" i="20" s="1"/>
  <c r="L51" i="20" s="1"/>
  <c r="L52" i="20" s="1"/>
  <c r="L53" i="20" s="1"/>
  <c r="L54" i="20" s="1"/>
  <c r="L55" i="20" s="1"/>
  <c r="L56" i="20" s="1"/>
  <c r="L57" i="20" s="1"/>
  <c r="L58" i="20" s="1"/>
  <c r="L59" i="20" s="1"/>
  <c r="L60" i="20" s="1"/>
  <c r="L61" i="20" s="1"/>
  <c r="L62" i="20" s="1"/>
  <c r="L63" i="20" s="1"/>
  <c r="L64" i="20" s="1"/>
  <c r="L65" i="20" s="1"/>
  <c r="L66" i="20" s="1"/>
  <c r="L67" i="20" s="1"/>
  <c r="L68" i="20" s="1"/>
  <c r="L69" i="20" s="1"/>
  <c r="L70" i="20" s="1"/>
  <c r="L71" i="20" s="1"/>
  <c r="L72" i="20" s="1"/>
  <c r="L73" i="20" s="1"/>
  <c r="L74" i="20" s="1"/>
  <c r="L75" i="20" s="1"/>
  <c r="L76" i="20" s="1"/>
  <c r="L77" i="20" s="1"/>
  <c r="L78" i="20" s="1"/>
  <c r="L79" i="20" s="1"/>
  <c r="L80" i="20" s="1"/>
  <c r="L81" i="20" s="1"/>
  <c r="L82" i="20" s="1"/>
  <c r="L83" i="20" s="1"/>
  <c r="L84" i="20" s="1"/>
  <c r="L85" i="20" s="1"/>
  <c r="L86" i="20" s="1"/>
  <c r="L87" i="20" s="1"/>
  <c r="L88" i="20" s="1"/>
  <c r="L89" i="20" s="1"/>
  <c r="L90" i="20" s="1"/>
  <c r="L91" i="20" s="1"/>
  <c r="L92" i="20" s="1"/>
  <c r="L93" i="20" s="1"/>
  <c r="L94" i="20" s="1"/>
  <c r="L95" i="20" s="1"/>
  <c r="L96" i="20" s="1"/>
  <c r="L97" i="20" s="1"/>
  <c r="L98" i="20" s="1"/>
  <c r="L99" i="20" s="1"/>
  <c r="L100" i="20" s="1"/>
  <c r="L101" i="20" s="1"/>
  <c r="L102" i="20" s="1"/>
  <c r="L103" i="20" s="1"/>
  <c r="L104" i="20" s="1"/>
  <c r="L105" i="20" s="1"/>
  <c r="L106" i="20" s="1"/>
  <c r="L107" i="20" s="1"/>
  <c r="L108" i="20" s="1"/>
  <c r="L109" i="20" s="1"/>
  <c r="L110" i="20" s="1"/>
  <c r="L111" i="20" s="1"/>
  <c r="L112" i="20" s="1"/>
  <c r="L113" i="20" s="1"/>
  <c r="L114" i="20" s="1"/>
  <c r="L115" i="20" s="1"/>
  <c r="L116" i="20" s="1"/>
  <c r="L117" i="20" s="1"/>
  <c r="M20" i="21" l="1"/>
  <c r="N19" i="21"/>
  <c r="I21" i="19" s="1"/>
  <c r="J21" i="19" s="1"/>
  <c r="K19" i="20"/>
  <c r="K20" i="20" s="1"/>
  <c r="M21" i="21" l="1"/>
  <c r="N20" i="21"/>
  <c r="I35" i="19" s="1"/>
  <c r="J35" i="19" s="1"/>
  <c r="K21" i="20"/>
  <c r="K22" i="20" s="1"/>
  <c r="K23" i="20" s="1"/>
  <c r="K24" i="20" s="1"/>
  <c r="K25" i="20" s="1"/>
  <c r="K26" i="20" s="1"/>
  <c r="K27" i="20" s="1"/>
  <c r="K28" i="20" s="1"/>
  <c r="K29" i="20" s="1"/>
  <c r="K30" i="20" s="1"/>
  <c r="K31" i="20" s="1"/>
  <c r="K32" i="20" s="1"/>
  <c r="K33" i="20" s="1"/>
  <c r="K34" i="20" s="1"/>
  <c r="K35" i="20" s="1"/>
  <c r="K36" i="20" s="1"/>
  <c r="K37" i="20" s="1"/>
  <c r="K38" i="20" s="1"/>
  <c r="K39" i="20" s="1"/>
  <c r="K40" i="20" s="1"/>
  <c r="K41" i="20" s="1"/>
  <c r="K42" i="20" s="1"/>
  <c r="K43" i="20" s="1"/>
  <c r="K44" i="20" s="1"/>
  <c r="K45" i="20" s="1"/>
  <c r="K46" i="20" s="1"/>
  <c r="K47" i="20" s="1"/>
  <c r="K48" i="20" s="1"/>
  <c r="K49" i="20" s="1"/>
  <c r="K50" i="20" s="1"/>
  <c r="K51" i="20" s="1"/>
  <c r="K52" i="20" s="1"/>
  <c r="K53" i="20" s="1"/>
  <c r="K54" i="20" s="1"/>
  <c r="K55" i="20" s="1"/>
  <c r="K56" i="20" s="1"/>
  <c r="K57" i="20" s="1"/>
  <c r="K58" i="20" s="1"/>
  <c r="K59" i="20" s="1"/>
  <c r="K60" i="20" s="1"/>
  <c r="K61" i="20" s="1"/>
  <c r="K62" i="20" s="1"/>
  <c r="K63" i="20" s="1"/>
  <c r="K64" i="20" s="1"/>
  <c r="K65" i="20" s="1"/>
  <c r="K66" i="20" s="1"/>
  <c r="K67" i="20" s="1"/>
  <c r="K68" i="20" s="1"/>
  <c r="K69" i="20" s="1"/>
  <c r="K70" i="20" s="1"/>
  <c r="K71" i="20" s="1"/>
  <c r="K72" i="20" s="1"/>
  <c r="K73" i="20" s="1"/>
  <c r="K74" i="20" s="1"/>
  <c r="K75" i="20" s="1"/>
  <c r="K76" i="20" s="1"/>
  <c r="K77" i="20" s="1"/>
  <c r="K78" i="20" s="1"/>
  <c r="K79" i="20" s="1"/>
  <c r="K80" i="20" s="1"/>
  <c r="K81" i="20" s="1"/>
  <c r="K82" i="20" s="1"/>
  <c r="K83" i="20" s="1"/>
  <c r="K84" i="20" s="1"/>
  <c r="K85" i="20" s="1"/>
  <c r="K86" i="20" s="1"/>
  <c r="K87" i="20" s="1"/>
  <c r="K88" i="20" s="1"/>
  <c r="K89" i="20" s="1"/>
  <c r="K90" i="20" s="1"/>
  <c r="K91" i="20" s="1"/>
  <c r="K92" i="20" s="1"/>
  <c r="K93" i="20" s="1"/>
  <c r="K94" i="20" s="1"/>
  <c r="K95" i="20" s="1"/>
  <c r="K96" i="20" s="1"/>
  <c r="K97" i="20" s="1"/>
  <c r="K98" i="20" s="1"/>
  <c r="K99" i="20" s="1"/>
  <c r="K100" i="20" s="1"/>
  <c r="K101" i="20" s="1"/>
  <c r="K102" i="20" s="1"/>
  <c r="K103" i="20" s="1"/>
  <c r="K104" i="20" s="1"/>
  <c r="K105" i="20" s="1"/>
  <c r="K106" i="20" s="1"/>
  <c r="K107" i="20" s="1"/>
  <c r="K108" i="20" s="1"/>
  <c r="K109" i="20" s="1"/>
  <c r="K110" i="20" s="1"/>
  <c r="K111" i="20" s="1"/>
  <c r="K112" i="20" s="1"/>
  <c r="K113" i="20" s="1"/>
  <c r="K114" i="20" s="1"/>
  <c r="K115" i="20" s="1"/>
  <c r="K116" i="20" s="1"/>
  <c r="K117" i="20" s="1"/>
  <c r="M22" i="21" l="1"/>
  <c r="N21" i="21"/>
  <c r="I36" i="19" s="1"/>
  <c r="J36" i="19" s="1"/>
  <c r="M17" i="20"/>
  <c r="M18" i="20" s="1"/>
  <c r="M23" i="21" l="1"/>
  <c r="N22" i="21"/>
  <c r="I41" i="19" s="1"/>
  <c r="J41" i="19" s="1"/>
  <c r="M19" i="20"/>
  <c r="M20" i="20" s="1"/>
  <c r="N18" i="20"/>
  <c r="H16" i="19" s="1"/>
  <c r="N19" i="20" l="1"/>
  <c r="H24" i="19" s="1"/>
  <c r="M24" i="21"/>
  <c r="N23" i="21"/>
  <c r="I17" i="19" s="1"/>
  <c r="M21" i="20"/>
  <c r="N20" i="20"/>
  <c r="H19" i="19" s="1"/>
  <c r="M25" i="21" l="1"/>
  <c r="N24" i="21"/>
  <c r="I45" i="19" s="1"/>
  <c r="J45" i="19" s="1"/>
  <c r="M22" i="20"/>
  <c r="N21" i="20"/>
  <c r="H28" i="19" s="1"/>
  <c r="M26" i="21" l="1"/>
  <c r="N25" i="21"/>
  <c r="I47" i="19" s="1"/>
  <c r="J47" i="19" s="1"/>
  <c r="M23" i="20"/>
  <c r="N22" i="20"/>
  <c r="H30" i="19" s="1"/>
  <c r="M27" i="21" l="1"/>
  <c r="N26" i="21"/>
  <c r="I49" i="19" s="1"/>
  <c r="J49" i="19" s="1"/>
  <c r="M24" i="20"/>
  <c r="N23" i="20"/>
  <c r="H40" i="19" s="1"/>
  <c r="M28" i="21" l="1"/>
  <c r="N27" i="21"/>
  <c r="I52" i="19" s="1"/>
  <c r="J52" i="19" s="1"/>
  <c r="M25" i="20"/>
  <c r="N24" i="20"/>
  <c r="H39" i="19" s="1"/>
  <c r="J39" i="19" s="1"/>
  <c r="M29" i="21" l="1"/>
  <c r="N28" i="21"/>
  <c r="I54" i="19" s="1"/>
  <c r="J54" i="19" s="1"/>
  <c r="M26" i="20"/>
  <c r="N25" i="20"/>
  <c r="H55" i="19" s="1"/>
  <c r="M30" i="21" l="1"/>
  <c r="N29" i="21"/>
  <c r="I56" i="19" s="1"/>
  <c r="M27" i="20"/>
  <c r="N26" i="20"/>
  <c r="H63" i="19" s="1"/>
  <c r="M31" i="21" l="1"/>
  <c r="N30" i="21"/>
  <c r="I114" i="19" s="1"/>
  <c r="J114" i="19" s="1"/>
  <c r="M28" i="20"/>
  <c r="N27" i="20"/>
  <c r="H23" i="19" s="1"/>
  <c r="M32" i="21" l="1"/>
  <c r="N31" i="21"/>
  <c r="I112" i="19" s="1"/>
  <c r="J112" i="19" s="1"/>
  <c r="M29" i="20"/>
  <c r="N28" i="20"/>
  <c r="H27" i="19" s="1"/>
  <c r="M33" i="21" l="1"/>
  <c r="N32" i="21"/>
  <c r="I113" i="19" s="1"/>
  <c r="J113" i="19" s="1"/>
  <c r="M30" i="20"/>
  <c r="N29" i="20"/>
  <c r="H15" i="19" s="1"/>
  <c r="M34" i="21" l="1"/>
  <c r="N33" i="21"/>
  <c r="M31" i="20"/>
  <c r="N30" i="20"/>
  <c r="H17" i="19" s="1"/>
  <c r="M35" i="21" l="1"/>
  <c r="N34" i="21"/>
  <c r="M32" i="20"/>
  <c r="N31" i="20"/>
  <c r="H56" i="19" s="1"/>
  <c r="M36" i="21" l="1"/>
  <c r="N35" i="21"/>
  <c r="M33" i="20"/>
  <c r="N32" i="20"/>
  <c r="H107" i="19" s="1"/>
  <c r="M37" i="21" l="1"/>
  <c r="N36" i="21"/>
  <c r="M34" i="20"/>
  <c r="N33" i="20"/>
  <c r="H50" i="19" s="1"/>
  <c r="M38" i="21" l="1"/>
  <c r="N37" i="21"/>
  <c r="M35" i="20"/>
  <c r="N34" i="20"/>
  <c r="H84" i="19" s="1"/>
  <c r="M39" i="21" l="1"/>
  <c r="N38" i="21"/>
  <c r="M36" i="20"/>
  <c r="N35" i="20"/>
  <c r="H88" i="19" s="1"/>
  <c r="J88" i="19" s="1"/>
  <c r="M40" i="21" l="1"/>
  <c r="N39" i="21"/>
  <c r="M37" i="20"/>
  <c r="N36" i="20"/>
  <c r="M41" i="21" l="1"/>
  <c r="N40" i="21"/>
  <c r="M38" i="20"/>
  <c r="N37" i="20"/>
  <c r="M42" i="21" l="1"/>
  <c r="N41" i="21"/>
  <c r="M39" i="20"/>
  <c r="N38" i="20"/>
  <c r="H71" i="19" s="1"/>
  <c r="J71" i="19" s="1"/>
  <c r="M43" i="21" l="1"/>
  <c r="N42" i="21"/>
  <c r="M40" i="20"/>
  <c r="N39" i="20"/>
  <c r="H72" i="19" s="1"/>
  <c r="J72" i="19" s="1"/>
  <c r="M44" i="21" l="1"/>
  <c r="N43" i="21"/>
  <c r="M41" i="20"/>
  <c r="N40" i="20"/>
  <c r="H111" i="19" s="1"/>
  <c r="J111" i="19" s="1"/>
  <c r="M45" i="21" l="1"/>
  <c r="N44" i="21"/>
  <c r="M42" i="20"/>
  <c r="N41" i="20"/>
  <c r="H43" i="19" s="1"/>
  <c r="M46" i="21" l="1"/>
  <c r="N45" i="21"/>
  <c r="M43" i="20"/>
  <c r="M44" i="20" s="1"/>
  <c r="M45" i="20" s="1"/>
  <c r="M46" i="20" s="1"/>
  <c r="M47" i="20" s="1"/>
  <c r="M48" i="20" s="1"/>
  <c r="M49" i="20" s="1"/>
  <c r="M50" i="20" s="1"/>
  <c r="M51" i="20" s="1"/>
  <c r="M52" i="20" s="1"/>
  <c r="M53" i="20" s="1"/>
  <c r="M54" i="20" s="1"/>
  <c r="M55" i="20" s="1"/>
  <c r="M56" i="20" s="1"/>
  <c r="M57" i="20" s="1"/>
  <c r="M58" i="20" s="1"/>
  <c r="M59" i="20" s="1"/>
  <c r="M60" i="20" s="1"/>
  <c r="M61" i="20" s="1"/>
  <c r="M62" i="20" s="1"/>
  <c r="M63" i="20" s="1"/>
  <c r="M64" i="20" s="1"/>
  <c r="M65" i="20" s="1"/>
  <c r="M66" i="20" s="1"/>
  <c r="M67" i="20" s="1"/>
  <c r="M68" i="20" s="1"/>
  <c r="M69" i="20" s="1"/>
  <c r="M70" i="20" s="1"/>
  <c r="M71" i="20" s="1"/>
  <c r="M72" i="20" s="1"/>
  <c r="M73" i="20" s="1"/>
  <c r="M74" i="20" s="1"/>
  <c r="M75" i="20" s="1"/>
  <c r="M76" i="20" s="1"/>
  <c r="M77" i="20" s="1"/>
  <c r="M78" i="20" s="1"/>
  <c r="M79" i="20" s="1"/>
  <c r="M80" i="20" s="1"/>
  <c r="M81" i="20" s="1"/>
  <c r="M82" i="20" s="1"/>
  <c r="M83" i="20" s="1"/>
  <c r="M84" i="20" s="1"/>
  <c r="M85" i="20" s="1"/>
  <c r="M86" i="20" s="1"/>
  <c r="M87" i="20" s="1"/>
  <c r="M88" i="20" s="1"/>
  <c r="M89" i="20" s="1"/>
  <c r="M90" i="20" s="1"/>
  <c r="M91" i="20" s="1"/>
  <c r="M92" i="20" s="1"/>
  <c r="M93" i="20" s="1"/>
  <c r="M94" i="20" s="1"/>
  <c r="M95" i="20" s="1"/>
  <c r="M96" i="20" s="1"/>
  <c r="M97" i="20" s="1"/>
  <c r="M98" i="20" s="1"/>
  <c r="M99" i="20" s="1"/>
  <c r="M100" i="20" s="1"/>
  <c r="M101" i="20" s="1"/>
  <c r="M102" i="20" s="1"/>
  <c r="M103" i="20" s="1"/>
  <c r="M104" i="20" s="1"/>
  <c r="M105" i="20" s="1"/>
  <c r="M106" i="20" s="1"/>
  <c r="M107" i="20" s="1"/>
  <c r="M108" i="20" s="1"/>
  <c r="M109" i="20" s="1"/>
  <c r="M110" i="20" s="1"/>
  <c r="M111" i="20" s="1"/>
  <c r="M112" i="20" s="1"/>
  <c r="M113" i="20" s="1"/>
  <c r="M114" i="20" s="1"/>
  <c r="M115" i="20" s="1"/>
  <c r="M116" i="20" s="1"/>
  <c r="M117" i="20" s="1"/>
  <c r="N42" i="20"/>
  <c r="H85" i="19" s="1"/>
  <c r="M47" i="21" l="1"/>
  <c r="N46" i="21"/>
  <c r="F40" i="19"/>
  <c r="J40" i="19" s="1"/>
  <c r="G110" i="19"/>
  <c r="F110" i="19"/>
  <c r="G108" i="19"/>
  <c r="J108" i="19" s="1"/>
  <c r="G107" i="19"/>
  <c r="F107" i="19"/>
  <c r="G99" i="19"/>
  <c r="J99" i="19" s="1"/>
  <c r="F97" i="19"/>
  <c r="J97" i="19" s="1"/>
  <c r="G92" i="19"/>
  <c r="J92" i="19" s="1"/>
  <c r="F91" i="19"/>
  <c r="J91" i="19" s="1"/>
  <c r="G90" i="19"/>
  <c r="F90" i="19"/>
  <c r="G87" i="19"/>
  <c r="F87" i="19"/>
  <c r="G85" i="19"/>
  <c r="F85" i="19"/>
  <c r="G84" i="19"/>
  <c r="F84" i="19"/>
  <c r="G56" i="19"/>
  <c r="F56" i="19"/>
  <c r="G75" i="19"/>
  <c r="F75" i="19"/>
  <c r="F55" i="19"/>
  <c r="J55" i="19" s="1"/>
  <c r="F68" i="19"/>
  <c r="J68" i="19" s="1"/>
  <c r="F64" i="19"/>
  <c r="J64" i="19" s="1"/>
  <c r="F63" i="19"/>
  <c r="J63" i="19" s="1"/>
  <c r="F61" i="19"/>
  <c r="J61" i="19" s="1"/>
  <c r="G53" i="19"/>
  <c r="F53" i="19"/>
  <c r="F51" i="19"/>
  <c r="J51" i="19" s="1"/>
  <c r="G46" i="19"/>
  <c r="F46" i="19"/>
  <c r="G44" i="19"/>
  <c r="F44" i="19"/>
  <c r="G43" i="19"/>
  <c r="F43" i="19"/>
  <c r="G37" i="19"/>
  <c r="F37" i="19"/>
  <c r="G48" i="19"/>
  <c r="F48" i="19"/>
  <c r="G34" i="19"/>
  <c r="F34" i="19"/>
  <c r="F33" i="19"/>
  <c r="J33" i="19" s="1"/>
  <c r="G32" i="19"/>
  <c r="F32" i="19"/>
  <c r="F67" i="19"/>
  <c r="J67" i="19" s="1"/>
  <c r="G31" i="19"/>
  <c r="F31" i="19"/>
  <c r="F29" i="19"/>
  <c r="J29" i="19" s="1"/>
  <c r="G27" i="19"/>
  <c r="J27" i="19" s="1"/>
  <c r="F27" i="19"/>
  <c r="G26" i="19"/>
  <c r="F26" i="19"/>
  <c r="G24" i="19"/>
  <c r="J24" i="19" s="1"/>
  <c r="F24" i="19"/>
  <c r="F28" i="19"/>
  <c r="J28" i="19" s="1"/>
  <c r="G17" i="19"/>
  <c r="F17" i="19"/>
  <c r="G50" i="19"/>
  <c r="F50" i="19"/>
  <c r="G18" i="19"/>
  <c r="F18" i="19"/>
  <c r="F19" i="19"/>
  <c r="J19" i="19" s="1"/>
  <c r="G20" i="19"/>
  <c r="F20" i="19"/>
  <c r="G15" i="19"/>
  <c r="J15" i="19" s="1"/>
  <c r="F15" i="19"/>
  <c r="G25" i="19"/>
  <c r="F25" i="19"/>
  <c r="G23" i="19"/>
  <c r="J23" i="19" s="1"/>
  <c r="F23" i="19"/>
  <c r="G38" i="19"/>
  <c r="F38" i="19"/>
  <c r="G22" i="19"/>
  <c r="J22" i="19" s="1"/>
  <c r="F22" i="19"/>
  <c r="F30" i="19"/>
  <c r="J30" i="19" s="1"/>
  <c r="G42" i="19"/>
  <c r="F42" i="19"/>
  <c r="G13" i="19"/>
  <c r="F13" i="19"/>
  <c r="F12" i="19"/>
  <c r="J12" i="19" s="1"/>
  <c r="F16" i="19"/>
  <c r="J16" i="19" s="1"/>
  <c r="F14" i="19"/>
  <c r="J14" i="19" s="1"/>
  <c r="I21" i="16"/>
  <c r="I33" i="16"/>
  <c r="I34" i="16"/>
  <c r="I35" i="16"/>
  <c r="I43" i="16"/>
  <c r="I44" i="16"/>
  <c r="I46" i="16"/>
  <c r="I48" i="16"/>
  <c r="I53" i="16"/>
  <c r="I55" i="16"/>
  <c r="I56" i="16"/>
  <c r="I57" i="16"/>
  <c r="I103" i="16"/>
  <c r="I67" i="16"/>
  <c r="I68" i="16"/>
  <c r="I59" i="16"/>
  <c r="I75" i="16"/>
  <c r="I72" i="16"/>
  <c r="I92" i="16"/>
  <c r="I89" i="16"/>
  <c r="I94" i="16"/>
  <c r="I76" i="16"/>
  <c r="I58" i="16"/>
  <c r="I98" i="16"/>
  <c r="I99" i="16"/>
  <c r="I74" i="16"/>
  <c r="I77" i="16"/>
  <c r="I93" i="16"/>
  <c r="I87" i="16"/>
  <c r="I71" i="16"/>
  <c r="I65" i="16"/>
  <c r="I96" i="16"/>
  <c r="I86" i="16"/>
  <c r="I97" i="16"/>
  <c r="I95" i="16"/>
  <c r="I78" i="16"/>
  <c r="I73" i="16"/>
  <c r="I82" i="16"/>
  <c r="I63" i="16"/>
  <c r="H24" i="16"/>
  <c r="H32" i="16"/>
  <c r="H23" i="16"/>
  <c r="H19" i="16"/>
  <c r="H22" i="16"/>
  <c r="H25" i="16"/>
  <c r="H45" i="16"/>
  <c r="H36" i="16"/>
  <c r="H47" i="16"/>
  <c r="H50" i="16"/>
  <c r="H54" i="16"/>
  <c r="H49" i="16"/>
  <c r="H83" i="16"/>
  <c r="H79" i="16"/>
  <c r="H69" i="16"/>
  <c r="H80" i="16"/>
  <c r="H16" i="16"/>
  <c r="H15" i="16"/>
  <c r="H27" i="16"/>
  <c r="H30" i="16"/>
  <c r="H37" i="16"/>
  <c r="H40" i="16"/>
  <c r="H42" i="16"/>
  <c r="H29" i="16"/>
  <c r="H81" i="16"/>
  <c r="H70" i="16"/>
  <c r="H51" i="16"/>
  <c r="H102" i="16"/>
  <c r="H100" i="16"/>
  <c r="H90" i="16"/>
  <c r="I90" i="16" s="1"/>
  <c r="H85" i="16"/>
  <c r="I85" i="16" s="1"/>
  <c r="H101" i="16"/>
  <c r="I101" i="16" s="1"/>
  <c r="H17" i="16"/>
  <c r="H20" i="16"/>
  <c r="H28" i="16"/>
  <c r="J38" i="19" l="1"/>
  <c r="J25" i="19"/>
  <c r="J20" i="19"/>
  <c r="J26" i="19"/>
  <c r="J107" i="19"/>
  <c r="K11" i="19"/>
  <c r="J32" i="19"/>
  <c r="J53" i="19"/>
  <c r="M48" i="21"/>
  <c r="N47" i="21"/>
  <c r="J13" i="19"/>
  <c r="J42" i="19"/>
  <c r="J18" i="19"/>
  <c r="J50" i="19"/>
  <c r="J17" i="19"/>
  <c r="J31" i="19"/>
  <c r="J34" i="19"/>
  <c r="J48" i="19"/>
  <c r="J37" i="19"/>
  <c r="J43" i="19"/>
  <c r="J44" i="19"/>
  <c r="J46" i="19"/>
  <c r="J75" i="19"/>
  <c r="J56" i="19"/>
  <c r="J84" i="19"/>
  <c r="J85" i="19"/>
  <c r="J87" i="19"/>
  <c r="J90" i="19"/>
  <c r="J110" i="19"/>
  <c r="G18" i="16"/>
  <c r="I18" i="16" s="1"/>
  <c r="L14" i="17"/>
  <c r="L15" i="17"/>
  <c r="L16" i="17"/>
  <c r="L17" i="17"/>
  <c r="L18" i="17"/>
  <c r="L19" i="17"/>
  <c r="L20" i="17"/>
  <c r="L21" i="17"/>
  <c r="L22" i="17"/>
  <c r="L23" i="17"/>
  <c r="L24" i="17"/>
  <c r="L25" i="17"/>
  <c r="L26" i="17"/>
  <c r="L27" i="17"/>
  <c r="L28" i="17"/>
  <c r="L29" i="17"/>
  <c r="L30" i="17"/>
  <c r="L31" i="17"/>
  <c r="L32" i="17"/>
  <c r="L33" i="17"/>
  <c r="L34" i="17"/>
  <c r="L35" i="17"/>
  <c r="L36" i="17"/>
  <c r="L37" i="17"/>
  <c r="L40" i="17"/>
  <c r="L44" i="17"/>
  <c r="L54" i="17"/>
  <c r="L58" i="17"/>
  <c r="L52" i="17"/>
  <c r="L60" i="17"/>
  <c r="L59" i="17"/>
  <c r="L57" i="17"/>
  <c r="L42" i="17"/>
  <c r="L41" i="17"/>
  <c r="L43" i="17"/>
  <c r="L48" i="17"/>
  <c r="L38" i="17"/>
  <c r="L39" i="17"/>
  <c r="L45" i="17"/>
  <c r="L46" i="17"/>
  <c r="L47" i="17"/>
  <c r="L49" i="17"/>
  <c r="L50" i="17"/>
  <c r="L51" i="17"/>
  <c r="L53" i="17"/>
  <c r="L55" i="17"/>
  <c r="L56" i="17"/>
  <c r="L61" i="17"/>
  <c r="L13" i="17"/>
  <c r="G16" i="16"/>
  <c r="I16" i="16" s="1"/>
  <c r="G15" i="16"/>
  <c r="I15" i="16" s="1"/>
  <c r="G27" i="16"/>
  <c r="I27" i="16" s="1"/>
  <c r="G30" i="16"/>
  <c r="I30" i="16" s="1"/>
  <c r="G37" i="16"/>
  <c r="I37" i="16" s="1"/>
  <c r="G40" i="16"/>
  <c r="I40" i="16" s="1"/>
  <c r="G42" i="16"/>
  <c r="I42" i="16" s="1"/>
  <c r="G29" i="16"/>
  <c r="I29" i="16" s="1"/>
  <c r="G81" i="16"/>
  <c r="I81" i="16" s="1"/>
  <c r="G64" i="16"/>
  <c r="I64" i="16" s="1"/>
  <c r="G88" i="16"/>
  <c r="I88" i="16" s="1"/>
  <c r="G66" i="16"/>
  <c r="I66" i="16" s="1"/>
  <c r="G60" i="16"/>
  <c r="I60" i="16" s="1"/>
  <c r="G70" i="16"/>
  <c r="I70" i="16" s="1"/>
  <c r="G51" i="16"/>
  <c r="I51" i="16" s="1"/>
  <c r="G84" i="16"/>
  <c r="I84" i="16" s="1"/>
  <c r="G62" i="16"/>
  <c r="I62" i="16" s="1"/>
  <c r="G102" i="16"/>
  <c r="I102" i="16" s="1"/>
  <c r="G100" i="16"/>
  <c r="I100" i="16" s="1"/>
  <c r="G38" i="16"/>
  <c r="I38" i="16" s="1"/>
  <c r="G17" i="16"/>
  <c r="I17" i="16" s="1"/>
  <c r="G14" i="16"/>
  <c r="I14" i="16" s="1"/>
  <c r="G20" i="16"/>
  <c r="I20" i="16" s="1"/>
  <c r="G28" i="16"/>
  <c r="I28" i="16" s="1"/>
  <c r="G31" i="16"/>
  <c r="I31" i="16" s="1"/>
  <c r="G24" i="16"/>
  <c r="I24" i="16" s="1"/>
  <c r="G26" i="16"/>
  <c r="I26" i="16" s="1"/>
  <c r="G32" i="16"/>
  <c r="I32" i="16" s="1"/>
  <c r="G23" i="16"/>
  <c r="I23" i="16" s="1"/>
  <c r="G19" i="16"/>
  <c r="I19" i="16" s="1"/>
  <c r="G22" i="16"/>
  <c r="I22" i="16" s="1"/>
  <c r="G13" i="16"/>
  <c r="I13" i="16" s="1"/>
  <c r="G39" i="16"/>
  <c r="I39" i="16" s="1"/>
  <c r="G25" i="16"/>
  <c r="I25" i="16" s="1"/>
  <c r="G45" i="16"/>
  <c r="I45" i="16" s="1"/>
  <c r="G61" i="16"/>
  <c r="I61" i="16" s="1"/>
  <c r="G36" i="16"/>
  <c r="I36" i="16" s="1"/>
  <c r="G47" i="16"/>
  <c r="I47" i="16" s="1"/>
  <c r="G50" i="16"/>
  <c r="I50" i="16" s="1"/>
  <c r="G54" i="16"/>
  <c r="I54" i="16" s="1"/>
  <c r="G49" i="16"/>
  <c r="I49" i="16" s="1"/>
  <c r="G41" i="16"/>
  <c r="I41" i="16" s="1"/>
  <c r="G83" i="16"/>
  <c r="I83" i="16" s="1"/>
  <c r="G79" i="16"/>
  <c r="I79" i="16" s="1"/>
  <c r="G69" i="16"/>
  <c r="I69" i="16" s="1"/>
  <c r="G80" i="16"/>
  <c r="I80" i="16" s="1"/>
  <c r="G104" i="16"/>
  <c r="I104" i="16" s="1"/>
  <c r="G52" i="16"/>
  <c r="I52" i="16" s="1"/>
  <c r="K13" i="19" l="1"/>
  <c r="L13" i="19" s="1"/>
  <c r="K15" i="19"/>
  <c r="L15" i="19" s="1"/>
  <c r="K17" i="19"/>
  <c r="L17" i="19" s="1"/>
  <c r="K19" i="19"/>
  <c r="L19" i="19" s="1"/>
  <c r="K21" i="19"/>
  <c r="L21" i="19" s="1"/>
  <c r="K23" i="19"/>
  <c r="L23" i="19" s="1"/>
  <c r="K25" i="19"/>
  <c r="L25" i="19" s="1"/>
  <c r="K27" i="19"/>
  <c r="L27" i="19" s="1"/>
  <c r="K29" i="19"/>
  <c r="L29" i="19" s="1"/>
  <c r="K31" i="19"/>
  <c r="K33" i="19"/>
  <c r="L33" i="19" s="1"/>
  <c r="K35" i="19"/>
  <c r="L35" i="19" s="1"/>
  <c r="K37" i="19"/>
  <c r="L37" i="19" s="1"/>
  <c r="K39" i="19"/>
  <c r="L39" i="19" s="1"/>
  <c r="K41" i="19"/>
  <c r="L41" i="19" s="1"/>
  <c r="K43" i="19"/>
  <c r="K45" i="19"/>
  <c r="L45" i="19" s="1"/>
  <c r="K47" i="19"/>
  <c r="L47" i="19" s="1"/>
  <c r="K49" i="19"/>
  <c r="L49" i="19" s="1"/>
  <c r="K51" i="19"/>
  <c r="L51" i="19" s="1"/>
  <c r="K53" i="19"/>
  <c r="K55" i="19"/>
  <c r="L55" i="19" s="1"/>
  <c r="K57" i="19"/>
  <c r="L57" i="19" s="1"/>
  <c r="K59" i="19"/>
  <c r="L59" i="19" s="1"/>
  <c r="K61" i="19"/>
  <c r="L61" i="19" s="1"/>
  <c r="K63" i="19"/>
  <c r="L63" i="19" s="1"/>
  <c r="K65" i="19"/>
  <c r="L65" i="19" s="1"/>
  <c r="K67" i="19"/>
  <c r="L67" i="19" s="1"/>
  <c r="K69" i="19"/>
  <c r="L69" i="19" s="1"/>
  <c r="K71" i="19"/>
  <c r="L71" i="19" s="1"/>
  <c r="K73" i="19"/>
  <c r="L73" i="19" s="1"/>
  <c r="K75" i="19"/>
  <c r="L75" i="19" s="1"/>
  <c r="K77" i="19"/>
  <c r="L77" i="19" s="1"/>
  <c r="K79" i="19"/>
  <c r="L79" i="19" s="1"/>
  <c r="K81" i="19"/>
  <c r="L81" i="19" s="1"/>
  <c r="K83" i="19"/>
  <c r="L83" i="19" s="1"/>
  <c r="K85" i="19"/>
  <c r="K87" i="19"/>
  <c r="L87" i="19" s="1"/>
  <c r="K89" i="19"/>
  <c r="L89" i="19" s="1"/>
  <c r="K91" i="19"/>
  <c r="L91" i="19" s="1"/>
  <c r="K93" i="19"/>
  <c r="L93" i="19" s="1"/>
  <c r="K95" i="19"/>
  <c r="L95" i="19" s="1"/>
  <c r="K97" i="19"/>
  <c r="L97" i="19" s="1"/>
  <c r="K99" i="19"/>
  <c r="L99" i="19" s="1"/>
  <c r="K101" i="19"/>
  <c r="L101" i="19" s="1"/>
  <c r="K103" i="19"/>
  <c r="L103" i="19" s="1"/>
  <c r="K105" i="19"/>
  <c r="L105" i="19" s="1"/>
  <c r="K107" i="19"/>
  <c r="L107" i="19" s="1"/>
  <c r="K109" i="19"/>
  <c r="L109" i="19" s="1"/>
  <c r="K111" i="19"/>
  <c r="L111" i="19" s="1"/>
  <c r="K113" i="19"/>
  <c r="L113" i="19" s="1"/>
  <c r="K12" i="19"/>
  <c r="L12" i="19" s="1"/>
  <c r="K14" i="19"/>
  <c r="L14" i="19" s="1"/>
  <c r="K16" i="19"/>
  <c r="L16" i="19" s="1"/>
  <c r="K18" i="19"/>
  <c r="L18" i="19" s="1"/>
  <c r="K20" i="19"/>
  <c r="L20" i="19" s="1"/>
  <c r="K22" i="19"/>
  <c r="L22" i="19" s="1"/>
  <c r="K24" i="19"/>
  <c r="L24" i="19" s="1"/>
  <c r="K26" i="19"/>
  <c r="L26" i="19" s="1"/>
  <c r="K28" i="19"/>
  <c r="L28" i="19" s="1"/>
  <c r="K30" i="19"/>
  <c r="L30" i="19" s="1"/>
  <c r="K32" i="19"/>
  <c r="L32" i="19" s="1"/>
  <c r="K34" i="19"/>
  <c r="L34" i="19" s="1"/>
  <c r="K36" i="19"/>
  <c r="L36" i="19" s="1"/>
  <c r="K38" i="19"/>
  <c r="L38" i="19" s="1"/>
  <c r="K40" i="19"/>
  <c r="L40" i="19" s="1"/>
  <c r="K42" i="19"/>
  <c r="K44" i="19"/>
  <c r="L44" i="19" s="1"/>
  <c r="K46" i="19"/>
  <c r="K48" i="19"/>
  <c r="K50" i="19"/>
  <c r="K52" i="19"/>
  <c r="L52" i="19" s="1"/>
  <c r="K54" i="19"/>
  <c r="L54" i="19" s="1"/>
  <c r="K56" i="19"/>
  <c r="K58" i="19"/>
  <c r="L58" i="19" s="1"/>
  <c r="K60" i="19"/>
  <c r="L60" i="19" s="1"/>
  <c r="K62" i="19"/>
  <c r="L62" i="19" s="1"/>
  <c r="K64" i="19"/>
  <c r="L64" i="19" s="1"/>
  <c r="K66" i="19"/>
  <c r="L66" i="19" s="1"/>
  <c r="K68" i="19"/>
  <c r="L68" i="19" s="1"/>
  <c r="K70" i="19"/>
  <c r="L70" i="19" s="1"/>
  <c r="K72" i="19"/>
  <c r="L72" i="19" s="1"/>
  <c r="K74" i="19"/>
  <c r="L74" i="19" s="1"/>
  <c r="K76" i="19"/>
  <c r="L76" i="19" s="1"/>
  <c r="K78" i="19"/>
  <c r="L78" i="19" s="1"/>
  <c r="K80" i="19"/>
  <c r="L80" i="19" s="1"/>
  <c r="K82" i="19"/>
  <c r="L82" i="19" s="1"/>
  <c r="K84" i="19"/>
  <c r="L84" i="19" s="1"/>
  <c r="K86" i="19"/>
  <c r="L86" i="19" s="1"/>
  <c r="K88" i="19"/>
  <c r="L88" i="19" s="1"/>
  <c r="K90" i="19"/>
  <c r="K92" i="19"/>
  <c r="L92" i="19" s="1"/>
  <c r="K94" i="19"/>
  <c r="L94" i="19" s="1"/>
  <c r="K96" i="19"/>
  <c r="L96" i="19" s="1"/>
  <c r="K98" i="19"/>
  <c r="L98" i="19" s="1"/>
  <c r="K100" i="19"/>
  <c r="L100" i="19" s="1"/>
  <c r="K102" i="19"/>
  <c r="L102" i="19" s="1"/>
  <c r="K104" i="19"/>
  <c r="L104" i="19" s="1"/>
  <c r="K106" i="19"/>
  <c r="L106" i="19" s="1"/>
  <c r="K108" i="19"/>
  <c r="L108" i="19" s="1"/>
  <c r="K110" i="19"/>
  <c r="L110" i="19" s="1"/>
  <c r="K112" i="19"/>
  <c r="L112" i="19" s="1"/>
  <c r="K114" i="19"/>
  <c r="L114" i="19" s="1"/>
  <c r="L90" i="19"/>
  <c r="L85" i="19"/>
  <c r="L56" i="19"/>
  <c r="L46" i="19"/>
  <c r="L43" i="19"/>
  <c r="L48" i="19"/>
  <c r="L31" i="19"/>
  <c r="L50" i="19"/>
  <c r="L42" i="19"/>
  <c r="L53" i="19"/>
  <c r="M49" i="21"/>
  <c r="N48" i="21"/>
  <c r="M50" i="21" l="1"/>
  <c r="N49" i="21"/>
  <c r="M51" i="21" l="1"/>
  <c r="N50" i="21"/>
  <c r="M52" i="21" l="1"/>
  <c r="N51" i="21"/>
  <c r="M53" i="21" l="1"/>
  <c r="N52" i="21"/>
  <c r="M54" i="21" l="1"/>
  <c r="N53" i="21"/>
  <c r="M55" i="21" l="1"/>
  <c r="N54" i="21"/>
  <c r="M56" i="21" l="1"/>
  <c r="N55" i="21"/>
  <c r="M57" i="21" l="1"/>
  <c r="N56" i="21"/>
  <c r="M58" i="21" l="1"/>
  <c r="N57" i="21"/>
  <c r="M59" i="21" l="1"/>
  <c r="N58" i="21"/>
  <c r="M60" i="21" l="1"/>
  <c r="N59" i="21"/>
  <c r="M61" i="21" l="1"/>
  <c r="N60" i="21"/>
  <c r="M62" i="21" l="1"/>
  <c r="N61" i="21"/>
  <c r="M63" i="21" l="1"/>
  <c r="N62" i="21"/>
  <c r="M64" i="21" l="1"/>
  <c r="N63" i="21"/>
  <c r="M65" i="21" l="1"/>
  <c r="N64" i="21"/>
  <c r="M66" i="21" l="1"/>
  <c r="N65" i="21"/>
  <c r="M67" i="21" l="1"/>
  <c r="N66" i="21"/>
  <c r="M68" i="21" l="1"/>
  <c r="N67" i="21"/>
  <c r="M69" i="21" l="1"/>
  <c r="N68" i="21"/>
  <c r="M70" i="21" l="1"/>
  <c r="N69" i="21"/>
  <c r="M71" i="21" l="1"/>
  <c r="N70" i="21"/>
  <c r="M72" i="21" l="1"/>
  <c r="N71" i="21"/>
  <c r="M73" i="21" l="1"/>
  <c r="N72" i="21"/>
  <c r="M74" i="21" l="1"/>
  <c r="N73" i="21"/>
  <c r="M75" i="21" l="1"/>
  <c r="N74" i="21"/>
  <c r="M76" i="21" l="1"/>
  <c r="N75" i="21"/>
  <c r="M77" i="21" l="1"/>
  <c r="N76" i="21"/>
  <c r="M78" i="21" l="1"/>
  <c r="N77" i="21"/>
  <c r="M79" i="21" l="1"/>
  <c r="N78" i="21"/>
  <c r="M80" i="21" l="1"/>
  <c r="N79" i="21"/>
  <c r="M81" i="21" l="1"/>
  <c r="N80" i="21"/>
  <c r="M82" i="21" l="1"/>
  <c r="N81" i="21"/>
  <c r="M83" i="21" l="1"/>
  <c r="N82" i="21"/>
  <c r="M84" i="21" l="1"/>
  <c r="N83" i="21"/>
  <c r="M85" i="21" l="1"/>
  <c r="N84" i="21"/>
  <c r="M86" i="21" l="1"/>
  <c r="N85" i="21"/>
  <c r="M87" i="21" l="1"/>
  <c r="N86" i="21"/>
  <c r="M88" i="21" l="1"/>
  <c r="N87" i="21"/>
  <c r="M89" i="21" l="1"/>
  <c r="N88" i="21"/>
  <c r="M90" i="21" l="1"/>
  <c r="N89" i="21"/>
  <c r="M91" i="21" l="1"/>
  <c r="N90" i="21"/>
  <c r="M92" i="21" l="1"/>
  <c r="N91" i="21"/>
  <c r="M93" i="21" l="1"/>
  <c r="N92" i="21"/>
  <c r="M94" i="21" l="1"/>
  <c r="N93" i="21"/>
  <c r="M95" i="21" l="1"/>
  <c r="N94" i="21"/>
  <c r="M96" i="21" l="1"/>
  <c r="N95" i="21"/>
  <c r="M97" i="21" l="1"/>
  <c r="N96" i="21"/>
  <c r="M98" i="21" l="1"/>
  <c r="N97" i="21"/>
  <c r="M99" i="21" l="1"/>
  <c r="N98" i="21"/>
  <c r="M100" i="21" l="1"/>
  <c r="N99" i="21"/>
  <c r="M101" i="21" l="1"/>
  <c r="N100" i="21"/>
  <c r="M102" i="21" l="1"/>
  <c r="N101" i="21"/>
  <c r="M103" i="21" l="1"/>
  <c r="N102" i="21"/>
  <c r="M104" i="21" l="1"/>
  <c r="N103" i="21"/>
  <c r="M105" i="21" l="1"/>
  <c r="N104" i="21"/>
  <c r="M106" i="21" l="1"/>
  <c r="N105" i="21"/>
  <c r="M107" i="21" l="1"/>
  <c r="N106" i="21"/>
  <c r="M108" i="21" l="1"/>
  <c r="N107" i="21"/>
  <c r="M109" i="21" l="1"/>
  <c r="N108" i="21"/>
  <c r="M110" i="21" l="1"/>
  <c r="N109" i="21"/>
  <c r="M111" i="21" l="1"/>
  <c r="N110" i="21"/>
  <c r="M112" i="21" l="1"/>
  <c r="N111" i="21"/>
  <c r="M113" i="21" l="1"/>
  <c r="N112" i="21"/>
  <c r="M114" i="21" l="1"/>
  <c r="N113" i="21"/>
  <c r="M115" i="21" l="1"/>
  <c r="N114" i="21"/>
  <c r="M116" i="21" l="1"/>
  <c r="N115" i="21"/>
  <c r="M117" i="21" l="1"/>
  <c r="N117" i="21" s="1"/>
  <c r="N116" i="21"/>
</calcChain>
</file>

<file path=xl/sharedStrings.xml><?xml version="1.0" encoding="utf-8"?>
<sst xmlns="http://schemas.openxmlformats.org/spreadsheetml/2006/main" count="2467" uniqueCount="232">
  <si>
    <t>№ пп</t>
  </si>
  <si>
    <t>Год рождения</t>
  </si>
  <si>
    <t>Спорт. Звание, разряд</t>
  </si>
  <si>
    <t>Старт. №</t>
  </si>
  <si>
    <t>Ф.И.О. Спортсмена</t>
  </si>
  <si>
    <t>МС</t>
  </si>
  <si>
    <t>КМС</t>
  </si>
  <si>
    <t>Хайрулин Равиль Гамирович</t>
  </si>
  <si>
    <t>Маслов Олег Борисович</t>
  </si>
  <si>
    <t xml:space="preserve">Номер         карточки </t>
  </si>
  <si>
    <t>ФИО</t>
  </si>
  <si>
    <t>Дата рождения</t>
  </si>
  <si>
    <t>Субъект РФ</t>
  </si>
  <si>
    <t>Город</t>
  </si>
  <si>
    <t>Агеев Александр Анатольевич</t>
  </si>
  <si>
    <t>Воронежская область</t>
  </si>
  <si>
    <t>Арцимович Денис Леонидович</t>
  </si>
  <si>
    <t>Краснодарский край</t>
  </si>
  <si>
    <t>Новороссийск</t>
  </si>
  <si>
    <t>Санкт-Петербург</t>
  </si>
  <si>
    <t>Владимирская область</t>
  </si>
  <si>
    <t>Барсов Валерий Владимирович</t>
  </si>
  <si>
    <t>Волгоградская область</t>
  </si>
  <si>
    <t>Волгоград</t>
  </si>
  <si>
    <t>Бережной Сергей Владимирович</t>
  </si>
  <si>
    <t>Березкин Анатолий Борисович</t>
  </si>
  <si>
    <t>Владимир</t>
  </si>
  <si>
    <t>Богатов Илья Александрович</t>
  </si>
  <si>
    <t>Нижегородская область</t>
  </si>
  <si>
    <t>Дзержинск</t>
  </si>
  <si>
    <t>Болдырев Николай Владимирович</t>
  </si>
  <si>
    <t>Васильев Артем Игоревич</t>
  </si>
  <si>
    <t>Ярославская область</t>
  </si>
  <si>
    <t>Ярославль</t>
  </si>
  <si>
    <t>Виноградов Евгений Иванович</t>
  </si>
  <si>
    <t>Тверская область</t>
  </si>
  <si>
    <t>Тверь</t>
  </si>
  <si>
    <t>Горохов Валерий Сергеевич</t>
  </si>
  <si>
    <t>Гришин Алексей Фёдорович</t>
  </si>
  <si>
    <t>Ерошин Дмитрий Александрович</t>
  </si>
  <si>
    <t>Зенин Андрей Михайлович</t>
  </si>
  <si>
    <t>Коваленко Юрий Иванович</t>
  </si>
  <si>
    <t>Колпачников Роман Леонидович</t>
  </si>
  <si>
    <t>Комлев Степан Геннадьевич</t>
  </si>
  <si>
    <t>Н. Новгород</t>
  </si>
  <si>
    <t>Коровников Сергей Валерьевич</t>
  </si>
  <si>
    <t>Костырев Александр Николаевич</t>
  </si>
  <si>
    <t>Кузнецов Роман Феликсович</t>
  </si>
  <si>
    <t>Курбатов Павел Валерьевич</t>
  </si>
  <si>
    <t>Левский Дмитрий Евгеньевич</t>
  </si>
  <si>
    <t>Липин Михаил Владимирович</t>
  </si>
  <si>
    <t>Лубягин Максим Григорьевич</t>
  </si>
  <si>
    <t>Любецкий Дмитрий Александрович</t>
  </si>
  <si>
    <t>Мельников Виталий Александрович</t>
  </si>
  <si>
    <t>Оренбургская область</t>
  </si>
  <si>
    <t>Орск</t>
  </si>
  <si>
    <t>Подставкин Сергей Васильевич</t>
  </si>
  <si>
    <t>Попов Сергей Станиславович</t>
  </si>
  <si>
    <t>Волжский</t>
  </si>
  <si>
    <t>Приймак Валерий Петрович</t>
  </si>
  <si>
    <t>Пустов Александр Вячеславович</t>
  </si>
  <si>
    <t xml:space="preserve">Сидоров Петр Александрович </t>
  </si>
  <si>
    <t>Сысоев Александр Борисович</t>
  </si>
  <si>
    <t>Тимичев Владимир Анатольевич</t>
  </si>
  <si>
    <t>Титов Сергей Павлович</t>
  </si>
  <si>
    <t>Тофоров Владимир Александрович</t>
  </si>
  <si>
    <t>Турухано Андрей Борисович</t>
  </si>
  <si>
    <t>Уткин Александр Федорович</t>
  </si>
  <si>
    <t>Фещенко Андрей Владимирович</t>
  </si>
  <si>
    <t>Цветов Михаил Викторович</t>
  </si>
  <si>
    <t>Ченцов Сергей Юрьевич</t>
  </si>
  <si>
    <t>Чукардин Алексей Владимирович</t>
  </si>
  <si>
    <t>Ленинградская область</t>
  </si>
  <si>
    <t>Псковская область</t>
  </si>
  <si>
    <t>Москва</t>
  </si>
  <si>
    <t>Бабичев Александр Владимирович</t>
  </si>
  <si>
    <t>Бурцев Александр Анатольевич</t>
  </si>
  <si>
    <t>Кириши</t>
  </si>
  <si>
    <t>Краснов Егор Алексеевич</t>
  </si>
  <si>
    <t>Кузнецов Максим Романович</t>
  </si>
  <si>
    <t>Миклин Александр Рудольфович</t>
  </si>
  <si>
    <t>13.04.1984</t>
  </si>
  <si>
    <t>Псков</t>
  </si>
  <si>
    <t>Петров Денис Сергеевич</t>
  </si>
  <si>
    <t xml:space="preserve">Семёнов Александр Игоревич  </t>
  </si>
  <si>
    <t>Кочегаров Евгений Николаевич</t>
  </si>
  <si>
    <t/>
  </si>
  <si>
    <t>Воронеж</t>
  </si>
  <si>
    <t>Протокол расчета очков рейтинга</t>
  </si>
  <si>
    <t>Постоянная состовляющая</t>
  </si>
  <si>
    <t>Переменная составляющая (Сумма % за 2 дня)</t>
  </si>
  <si>
    <t>Сумма состовляющих</t>
  </si>
  <si>
    <t>РЧ (%)</t>
  </si>
  <si>
    <t>k сор.</t>
  </si>
  <si>
    <t>Очки рейтинга</t>
  </si>
  <si>
    <t>ПП</t>
  </si>
  <si>
    <t>ФЕДЕРАЦИЯ ПОДВОДНОГО СПОРТА РОССИИ</t>
  </si>
  <si>
    <t>код спортивной дисциплины 1460231511Л</t>
  </si>
  <si>
    <t>г. Новороссийск</t>
  </si>
  <si>
    <t>ДОСААФ 2013</t>
  </si>
  <si>
    <t>Кубок России 2013</t>
  </si>
  <si>
    <t>Владивосток 2013</t>
  </si>
  <si>
    <t>Чемпионат России 2013</t>
  </si>
  <si>
    <t>Сумма 3х лучших выступлений</t>
  </si>
  <si>
    <t>k рейтинга</t>
  </si>
  <si>
    <t>Очки рейтинга 2013</t>
  </si>
  <si>
    <t>Докучаев Владимир Александрович</t>
  </si>
  <si>
    <t>Чемпионат России по подводному спорту(подводная охота)</t>
  </si>
  <si>
    <t>08-11 мая 2014</t>
  </si>
  <si>
    <t>Сумма % за 2дня</t>
  </si>
  <si>
    <t>Антимонов Роман Валерьевич</t>
  </si>
  <si>
    <t>Смирнов Алексей Андреевич</t>
  </si>
  <si>
    <t>Антонов Павел Евгеньевич</t>
  </si>
  <si>
    <t>Исаев Кирилл Борисович</t>
  </si>
  <si>
    <t>Коноплев Владимир Анатольевич</t>
  </si>
  <si>
    <t>Каменщикова Анна Викторовна</t>
  </si>
  <si>
    <t>Белобоков Сергей Борисович</t>
  </si>
  <si>
    <t>Зайков Дмитрий Александрович</t>
  </si>
  <si>
    <t>Баранов Максим Симонович</t>
  </si>
  <si>
    <t>Клапша Дмитрий Валерьевич</t>
  </si>
  <si>
    <t>Бармашов Игорь Викторович</t>
  </si>
  <si>
    <t>Поздняков Сергей Евгеньевич</t>
  </si>
  <si>
    <t>Тереньтев Андрей Валерьевич</t>
  </si>
  <si>
    <t>Полянский Сергей Геннадьевич</t>
  </si>
  <si>
    <t>Всероссийские соревнования "Кубок ДОСААФ России по подводной охоте"</t>
  </si>
  <si>
    <t>01-03 мая 2014</t>
  </si>
  <si>
    <t>Головизнин Сергей Геннадьевич</t>
  </si>
  <si>
    <t>Широнин Николай Александрович</t>
  </si>
  <si>
    <t>Чекалин Евгений Александрович</t>
  </si>
  <si>
    <t>Абдурахманов Али Талятович</t>
  </si>
  <si>
    <t>ДОСААФ 2014</t>
  </si>
  <si>
    <t>Чемпионат России 2014</t>
  </si>
  <si>
    <t>Очки отборочного рейтинга 2014</t>
  </si>
  <si>
    <t>Всероссийские соревнования по подводному спорту на "Призы ДОСААФ России"(подводная охота)</t>
  </si>
  <si>
    <t>21 - 24 мая 2015 года</t>
  </si>
  <si>
    <t>Громов Андрей Олегович</t>
  </si>
  <si>
    <t>Сибгатуллин Илдар Искандерович</t>
  </si>
  <si>
    <t>Громов Олег Леонидович</t>
  </si>
  <si>
    <t>Леонов Алексей Викторович</t>
  </si>
  <si>
    <t>Недальченко Иван Владимирович</t>
  </si>
  <si>
    <t>1.</t>
  </si>
  <si>
    <t>Переверзенцев Александр Сергеевич</t>
  </si>
  <si>
    <t>4-й этап Кубка России  по подводному спорту на (подводная охота)</t>
  </si>
  <si>
    <t>24 - 27 сентября 2015 года</t>
  </si>
  <si>
    <t>Республика Крым    г. Судак</t>
  </si>
  <si>
    <t>Петров Сергей Александрович</t>
  </si>
  <si>
    <t>Петченко Роман Владимирович</t>
  </si>
  <si>
    <t>Белинский Владимир Владимирович</t>
  </si>
  <si>
    <t>Корягин Антон Геннадьевич</t>
  </si>
  <si>
    <t>Новиков Андрей Леонидович</t>
  </si>
  <si>
    <t>1974.</t>
  </si>
  <si>
    <t>Рудницкий Андрей Иванович</t>
  </si>
  <si>
    <t>Катасонов Александр Геннадиевич</t>
  </si>
  <si>
    <t>Алексеев Дмитрий Владимирович</t>
  </si>
  <si>
    <t>Суховерхов Павел Александрович</t>
  </si>
  <si>
    <t>Исаков Александр Вячеславович</t>
  </si>
  <si>
    <t>Давыдов Денис Сергеевич</t>
  </si>
  <si>
    <t>Катасонов Михаил Вячеславович</t>
  </si>
  <si>
    <t>Анашкин Дмитрий Валентинович</t>
  </si>
  <si>
    <t>Резниченко Денис Игоревич</t>
  </si>
  <si>
    <t>Затешилов Алексей Геннадиевич</t>
  </si>
  <si>
    <t>Иванов Юрий Александрович</t>
  </si>
  <si>
    <t>Чемпионат России  по подводному спорту (подводная охота)</t>
  </si>
  <si>
    <t>01 - 04 октября 2015 года</t>
  </si>
  <si>
    <t>Кежелис Сергей Александрович</t>
  </si>
  <si>
    <t>Рачков Роман Евгеньевич</t>
  </si>
  <si>
    <t>Бельтюков Виктор Викторович</t>
  </si>
  <si>
    <t>Берест Дмитрий Григорьевич</t>
  </si>
  <si>
    <t>Смирнов Михаил Владимирович</t>
  </si>
  <si>
    <t>Луценко Владимир Анатольевич</t>
  </si>
  <si>
    <t>Стародубцев Сергей Геннадьевич</t>
  </si>
  <si>
    <t>Сметанкин Дмитрий Евгеньевич</t>
  </si>
  <si>
    <t>Козин Сергей Владимирович</t>
  </si>
  <si>
    <t>Иванов Сергей Викторович</t>
  </si>
  <si>
    <t>Семенов Александр Игоревич</t>
  </si>
  <si>
    <t>Кулешов Вячеслав Станиславович</t>
  </si>
  <si>
    <t>Басов Сергей Александрович</t>
  </si>
  <si>
    <t>Протокол расчета очков рейтинга за 2015 г.</t>
  </si>
  <si>
    <t>ДОСААФ 2015</t>
  </si>
  <si>
    <t>КР 2015</t>
  </si>
  <si>
    <t>Сумма % за 2 дня</t>
  </si>
  <si>
    <t>ЧР 2015</t>
  </si>
  <si>
    <t>Сумма ПП</t>
  </si>
  <si>
    <t>Очки рейтинга 2015</t>
  </si>
  <si>
    <t>ЧЕМПИОНАТ РОССИИ ПО ПОДВОДНОМУ СПОРТУ(подводная охота)</t>
  </si>
  <si>
    <t>26 -30 мая 2016</t>
  </si>
  <si>
    <t>Сизов Алексей Владимирович</t>
  </si>
  <si>
    <t>Мещанюк Олег Юрьевич</t>
  </si>
  <si>
    <t>Паутов Виктор Викторович</t>
  </si>
  <si>
    <t>Стаценко Вячеслав Викторович</t>
  </si>
  <si>
    <t>Перевезенцев Александр Сергеевич</t>
  </si>
  <si>
    <t>Нетылько Сергей</t>
  </si>
  <si>
    <t>Босов Сергей Александрович</t>
  </si>
  <si>
    <t>Бабанов Сергей Николаевич</t>
  </si>
  <si>
    <t>Дударев Сергей Александрович</t>
  </si>
  <si>
    <t>Числов Александр Владимирович</t>
  </si>
  <si>
    <t>Ульянов Игорь Владимирович</t>
  </si>
  <si>
    <t>ВСЕРОССИЙСКИЕ СОРЕВНОВАНИЯ ПО ПОДВОДНОМУ СПОРТУ(подводная охота)</t>
  </si>
  <si>
    <t>19 - 22 мая 2016</t>
  </si>
  <si>
    <t>Новопашин Евгений Павлович</t>
  </si>
  <si>
    <t>Лозовик Сергей Геннадьевич</t>
  </si>
  <si>
    <t>Федорищева Мария Витальевна</t>
  </si>
  <si>
    <t>Протокол расчета очков отборочного рейтинга 2016 г.</t>
  </si>
  <si>
    <t>ЧР 2016</t>
  </si>
  <si>
    <t>ВС 2016</t>
  </si>
  <si>
    <t>Очки отборочного рейтинга 2016</t>
  </si>
  <si>
    <t>Параничев Алексей Спартакович</t>
  </si>
  <si>
    <t>Сивак Роман Борисович</t>
  </si>
  <si>
    <t>Верховцев Сергей Вячеславович</t>
  </si>
  <si>
    <t>ВСЕРОССИЙСКИЕ СОРЕВНОВАНИЯ ПО ПОДВОДНОМУ СПОРТУ (Подводная охота)</t>
  </si>
  <si>
    <t>22 - 25 сентября  2016</t>
  </si>
  <si>
    <t>г. Судак</t>
  </si>
  <si>
    <t>ВС Новороссийск 2016</t>
  </si>
  <si>
    <t>ВС Крым 2016</t>
  </si>
  <si>
    <t>КУБОК РОССИИ ПО ПОДВОДНОМУ СПОРТУ (подводная охота)</t>
  </si>
  <si>
    <t>29 сентября - 02 октября 2016</t>
  </si>
  <si>
    <t>с.Андреевка, Приморский край</t>
  </si>
  <si>
    <t>Колганов Юрий Валерьевич</t>
  </si>
  <si>
    <t>Черданцев Олег Геннадьевич</t>
  </si>
  <si>
    <t>Кравченко Алексей Геральдович</t>
  </si>
  <si>
    <t>Осокин Сергей Леонидович</t>
  </si>
  <si>
    <t>Ширин Александр Михайлович</t>
  </si>
  <si>
    <t>Ларичев Сергей Александрович</t>
  </si>
  <si>
    <t>Шапа Сергей Владимирович</t>
  </si>
  <si>
    <t>Вашурин Михаил Александрович</t>
  </si>
  <si>
    <t>Егоров Игнатий Владимирович</t>
  </si>
  <si>
    <t>Большаков Владимир Вячеславович</t>
  </si>
  <si>
    <t>Мурыгин Сергей Николаевич</t>
  </si>
  <si>
    <t>кмс</t>
  </si>
  <si>
    <t>КР 2016</t>
  </si>
  <si>
    <t>Протокол расчета очков рейтинга 2016 г.</t>
  </si>
  <si>
    <t>Очки рейтинга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</si>
</sst>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#,##0.000"/>
    <numFmt numFmtId="166" formatCode="#,##0_р_."/>
    <numFmt numFmtId="167" formatCode="#,##0.00000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161">
    <xf numFmtId="0" fontId="0" fillId="0" borderId="0" xfId="0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/>
    <xf numFmtId="0" fontId="0" fillId="0" borderId="0" xfId="0" applyFill="1" applyBorder="1" applyAlignment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3" fontId="1" fillId="0" borderId="2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3" fontId="1" fillId="0" borderId="9" xfId="0" applyNumberFormat="1" applyFont="1" applyFill="1" applyBorder="1" applyAlignment="1">
      <alignment horizontal="center"/>
    </xf>
    <xf numFmtId="3" fontId="0" fillId="0" borderId="8" xfId="0" applyNumberFormat="1" applyFont="1" applyBorder="1" applyAlignment="1">
      <alignment horizontal="center" vertical="center"/>
    </xf>
    <xf numFmtId="0" fontId="0" fillId="0" borderId="0" xfId="0" applyBorder="1"/>
    <xf numFmtId="1" fontId="1" fillId="0" borderId="4" xfId="0" applyNumberFormat="1" applyFont="1" applyFill="1" applyBorder="1" applyAlignment="1">
      <alignment horizontal="center"/>
    </xf>
    <xf numFmtId="3" fontId="1" fillId="0" borderId="5" xfId="0" applyNumberFormat="1" applyFont="1" applyFill="1" applyBorder="1" applyAlignment="1">
      <alignment horizontal="center"/>
    </xf>
    <xf numFmtId="3" fontId="0" fillId="0" borderId="4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/>
    <xf numFmtId="165" fontId="0" fillId="0" borderId="0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Border="1" applyAlignment="1">
      <alignment horizontal="center" vertical="center" wrapText="1" shrinkToFit="1"/>
    </xf>
    <xf numFmtId="0" fontId="1" fillId="0" borderId="0" xfId="0" applyFont="1" applyBorder="1"/>
    <xf numFmtId="0" fontId="4" fillId="0" borderId="0" xfId="0" applyFont="1" applyFill="1" applyBorder="1" applyAlignment="1"/>
    <xf numFmtId="0" fontId="6" fillId="0" borderId="0" xfId="0" applyFont="1" applyFill="1" applyBorder="1"/>
    <xf numFmtId="0" fontId="6" fillId="0" borderId="0" xfId="0" applyFont="1" applyFill="1" applyBorder="1" applyAlignment="1">
      <alignment horizontal="center" vertical="center"/>
    </xf>
    <xf numFmtId="166" fontId="6" fillId="0" borderId="0" xfId="0" applyNumberFormat="1" applyFont="1" applyFill="1" applyBorder="1" applyAlignment="1">
      <alignment horizontal="right"/>
    </xf>
    <xf numFmtId="0" fontId="6" fillId="0" borderId="9" xfId="0" applyFont="1" applyFill="1" applyBorder="1" applyAlignment="1">
      <alignment horizontal="left"/>
    </xf>
    <xf numFmtId="14" fontId="6" fillId="0" borderId="9" xfId="0" applyNumberFormat="1" applyFont="1" applyFill="1" applyBorder="1" applyAlignment="1">
      <alignment horizontal="center"/>
    </xf>
    <xf numFmtId="1" fontId="6" fillId="0" borderId="9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0" fontId="6" fillId="0" borderId="9" xfId="0" applyNumberFormat="1" applyFont="1" applyFill="1" applyBorder="1" applyAlignment="1">
      <alignment horizontal="center"/>
    </xf>
    <xf numFmtId="0" fontId="6" fillId="0" borderId="9" xfId="0" applyFont="1" applyFill="1" applyBorder="1"/>
    <xf numFmtId="0" fontId="6" fillId="0" borderId="9" xfId="0" applyFont="1" applyFill="1" applyBorder="1" applyAlignment="1">
      <alignment horizontal="left" vertical="top" wrapText="1"/>
    </xf>
    <xf numFmtId="0" fontId="6" fillId="0" borderId="9" xfId="1" applyFont="1" applyFill="1" applyBorder="1"/>
    <xf numFmtId="14" fontId="6" fillId="0" borderId="9" xfId="1" applyNumberFormat="1" applyFont="1" applyFill="1" applyBorder="1" applyAlignment="1">
      <alignment horizontal="center"/>
    </xf>
    <xf numFmtId="0" fontId="6" fillId="0" borderId="9" xfId="1" applyNumberFormat="1" applyFont="1" applyFill="1" applyBorder="1" applyAlignment="1">
      <alignment horizontal="center"/>
    </xf>
    <xf numFmtId="0" fontId="6" fillId="0" borderId="9" xfId="0" applyFont="1" applyFill="1" applyBorder="1" applyAlignment="1">
      <alignment horizontal="left" vertical="center" wrapText="1" shrinkToFit="1"/>
    </xf>
    <xf numFmtId="0" fontId="6" fillId="0" borderId="9" xfId="0" applyNumberFormat="1" applyFont="1" applyFill="1" applyBorder="1" applyAlignment="1">
      <alignment horizontal="left"/>
    </xf>
    <xf numFmtId="14" fontId="6" fillId="0" borderId="9" xfId="0" applyNumberFormat="1" applyFont="1" applyFill="1" applyBorder="1" applyAlignment="1">
      <alignment horizontal="center" wrapText="1"/>
    </xf>
    <xf numFmtId="14" fontId="6" fillId="0" borderId="9" xfId="0" quotePrefix="1" applyNumberFormat="1" applyFont="1" applyFill="1" applyBorder="1" applyAlignment="1">
      <alignment horizontal="center"/>
    </xf>
    <xf numFmtId="0" fontId="6" fillId="0" borderId="9" xfId="0" applyFont="1" applyFill="1" applyBorder="1" applyAlignment="1"/>
    <xf numFmtId="0" fontId="6" fillId="0" borderId="9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/>
    </xf>
    <xf numFmtId="0" fontId="1" fillId="0" borderId="0" xfId="0" applyFont="1" applyAlignment="1">
      <alignment horizontal="right"/>
    </xf>
    <xf numFmtId="0" fontId="0" fillId="0" borderId="13" xfId="0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 shrinkToFit="1"/>
    </xf>
    <xf numFmtId="0" fontId="0" fillId="0" borderId="15" xfId="0" applyBorder="1" applyAlignment="1">
      <alignment horizontal="center" vertical="center" wrapText="1" shrinkToFit="1"/>
    </xf>
    <xf numFmtId="0" fontId="1" fillId="0" borderId="0" xfId="0" applyFont="1" applyFill="1" applyBorder="1" applyAlignment="1">
      <alignment horizontal="center" vertical="center" wrapText="1" shrinkToFit="1"/>
    </xf>
    <xf numFmtId="1" fontId="1" fillId="0" borderId="2" xfId="0" applyNumberFormat="1" applyFon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left"/>
    </xf>
    <xf numFmtId="165" fontId="1" fillId="0" borderId="2" xfId="0" applyNumberFormat="1" applyFont="1" applyFill="1" applyBorder="1" applyAlignment="1">
      <alignment horizontal="center"/>
    </xf>
    <xf numFmtId="2" fontId="0" fillId="0" borderId="9" xfId="0" applyNumberFormat="1" applyFill="1" applyBorder="1" applyAlignment="1">
      <alignment horizontal="center"/>
    </xf>
    <xf numFmtId="167" fontId="1" fillId="0" borderId="2" xfId="0" applyNumberFormat="1" applyFont="1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" fontId="1" fillId="0" borderId="9" xfId="0" applyNumberFormat="1" applyFont="1" applyFill="1" applyBorder="1" applyAlignment="1">
      <alignment horizontal="center"/>
    </xf>
    <xf numFmtId="1" fontId="1" fillId="0" borderId="9" xfId="0" applyNumberFormat="1" applyFont="1" applyFill="1" applyBorder="1" applyAlignment="1">
      <alignment horizontal="left"/>
    </xf>
    <xf numFmtId="1" fontId="1" fillId="0" borderId="10" xfId="0" applyNumberFormat="1" applyFont="1" applyFill="1" applyBorder="1" applyAlignment="1">
      <alignment horizontal="center"/>
    </xf>
    <xf numFmtId="165" fontId="1" fillId="0" borderId="9" xfId="0" applyNumberFormat="1" applyFont="1" applyFill="1" applyBorder="1" applyAlignment="1">
      <alignment horizontal="center"/>
    </xf>
    <xf numFmtId="167" fontId="1" fillId="0" borderId="9" xfId="0" applyNumberFormat="1" applyFont="1" applyFill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" fontId="1" fillId="0" borderId="5" xfId="0" applyNumberFormat="1" applyFont="1" applyFill="1" applyBorder="1" applyAlignment="1">
      <alignment horizontal="center"/>
    </xf>
    <xf numFmtId="1" fontId="1" fillId="0" borderId="5" xfId="0" applyNumberFormat="1" applyFont="1" applyFill="1" applyBorder="1" applyAlignment="1">
      <alignment horizontal="left"/>
    </xf>
    <xf numFmtId="1" fontId="1" fillId="0" borderId="7" xfId="0" applyNumberFormat="1" applyFont="1" applyFill="1" applyBorder="1" applyAlignment="1">
      <alignment horizontal="center"/>
    </xf>
    <xf numFmtId="165" fontId="1" fillId="0" borderId="5" xfId="0" applyNumberFormat="1" applyFont="1" applyFill="1" applyBorder="1" applyAlignment="1">
      <alignment horizontal="center"/>
    </xf>
    <xf numFmtId="167" fontId="1" fillId="0" borderId="5" xfId="0" applyNumberFormat="1" applyFon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5" fontId="0" fillId="0" borderId="0" xfId="0" applyNumberFormat="1" applyFont="1" applyBorder="1" applyAlignment="1">
      <alignment horizontal="left" vertic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164" fontId="6" fillId="0" borderId="9" xfId="0" applyNumberFormat="1" applyFont="1" applyFill="1" applyBorder="1" applyAlignment="1">
      <alignment horizontal="center"/>
    </xf>
    <xf numFmtId="2" fontId="6" fillId="0" borderId="9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6" fillId="0" borderId="0" xfId="0" applyFont="1" applyFill="1" applyBorder="1" applyAlignment="1"/>
    <xf numFmtId="0" fontId="6" fillId="0" borderId="9" xfId="0" applyFont="1" applyFill="1" applyBorder="1" applyAlignment="1">
      <alignment horizontal="center"/>
    </xf>
    <xf numFmtId="0" fontId="0" fillId="2" borderId="19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20" xfId="0" applyBorder="1"/>
    <xf numFmtId="165" fontId="0" fillId="0" borderId="2" xfId="0" applyNumberFormat="1" applyFont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/>
    </xf>
    <xf numFmtId="3" fontId="0" fillId="0" borderId="17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/>
    </xf>
    <xf numFmtId="165" fontId="0" fillId="0" borderId="9" xfId="0" applyNumberFormat="1" applyFont="1" applyBorder="1" applyAlignment="1">
      <alignment horizontal="center" vertical="center"/>
    </xf>
    <xf numFmtId="1" fontId="1" fillId="0" borderId="11" xfId="0" applyNumberFormat="1" applyFont="1" applyFill="1" applyBorder="1" applyAlignment="1">
      <alignment horizontal="center"/>
    </xf>
    <xf numFmtId="3" fontId="0" fillId="0" borderId="22" xfId="0" applyNumberFormat="1" applyFont="1" applyBorder="1" applyAlignment="1">
      <alignment horizontal="center" vertical="center"/>
    </xf>
    <xf numFmtId="4" fontId="1" fillId="0" borderId="9" xfId="0" applyNumberFormat="1" applyFont="1" applyFill="1" applyBorder="1" applyAlignment="1">
      <alignment horizontal="center"/>
    </xf>
    <xf numFmtId="165" fontId="0" fillId="0" borderId="5" xfId="0" applyNumberFormat="1" applyFont="1" applyBorder="1" applyAlignment="1">
      <alignment horizontal="center" vertical="center"/>
    </xf>
    <xf numFmtId="1" fontId="1" fillId="0" borderId="6" xfId="0" applyNumberFormat="1" applyFont="1" applyFill="1" applyBorder="1" applyAlignment="1">
      <alignment horizontal="center"/>
    </xf>
    <xf numFmtId="1" fontId="1" fillId="0" borderId="23" xfId="0" applyNumberFormat="1" applyFont="1" applyFill="1" applyBorder="1" applyAlignment="1">
      <alignment horizontal="center"/>
    </xf>
    <xf numFmtId="1" fontId="1" fillId="0" borderId="16" xfId="0" applyNumberFormat="1" applyFont="1" applyFill="1" applyBorder="1" applyAlignment="1">
      <alignment horizontal="center"/>
    </xf>
    <xf numFmtId="1" fontId="1" fillId="0" borderId="16" xfId="0" applyNumberFormat="1" applyFont="1" applyFill="1" applyBorder="1" applyAlignment="1">
      <alignment horizontal="left"/>
    </xf>
    <xf numFmtId="1" fontId="1" fillId="0" borderId="24" xfId="0" applyNumberFormat="1" applyFont="1" applyFill="1" applyBorder="1" applyAlignment="1">
      <alignment horizontal="center"/>
    </xf>
    <xf numFmtId="4" fontId="1" fillId="0" borderId="5" xfId="0" applyNumberFormat="1" applyFont="1" applyFill="1" applyBorder="1" applyAlignment="1">
      <alignment horizontal="center"/>
    </xf>
    <xf numFmtId="4" fontId="0" fillId="0" borderId="0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 shrinkToFit="1"/>
    </xf>
    <xf numFmtId="0" fontId="0" fillId="0" borderId="26" xfId="0" applyBorder="1" applyAlignment="1">
      <alignment horizontal="center" vertical="center" wrapText="1" shrinkToFit="1"/>
    </xf>
    <xf numFmtId="0" fontId="0" fillId="0" borderId="27" xfId="0" applyBorder="1" applyAlignment="1">
      <alignment horizontal="center" vertical="center" wrapText="1" shrinkToFit="1"/>
    </xf>
    <xf numFmtId="164" fontId="0" fillId="0" borderId="28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/>
    </xf>
    <xf numFmtId="0" fontId="0" fillId="0" borderId="3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8" fillId="2" borderId="6" xfId="0" applyFont="1" applyFill="1" applyBorder="1" applyAlignment="1">
      <alignment horizontal="center" vertical="center" wrapText="1" shrinkToFit="1"/>
    </xf>
    <xf numFmtId="0" fontId="0" fillId="0" borderId="32" xfId="0" applyBorder="1" applyAlignment="1">
      <alignment horizontal="center" vertical="center" wrapText="1" shrinkToFit="1"/>
    </xf>
    <xf numFmtId="0" fontId="5" fillId="0" borderId="9" xfId="0" applyFont="1" applyFill="1" applyBorder="1" applyAlignment="1">
      <alignment horizontal="center" vertical="center" wrapText="1"/>
    </xf>
    <xf numFmtId="166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/>
    <xf numFmtId="166" fontId="5" fillId="0" borderId="9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/>
    </xf>
    <xf numFmtId="0" fontId="6" fillId="0" borderId="9" xfId="0" applyFont="1" applyFill="1" applyBorder="1" applyAlignment="1">
      <alignment wrapText="1"/>
    </xf>
    <xf numFmtId="0" fontId="6" fillId="0" borderId="9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4" xfId="0" applyFont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2" xfId="0" applyBorder="1" applyAlignment="1">
      <alignment horizontal="center" vertical="center" wrapText="1" shrinkToFit="1"/>
    </xf>
    <xf numFmtId="0" fontId="0" fillId="0" borderId="14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0" fillId="0" borderId="17" xfId="0" applyBorder="1" applyAlignment="1">
      <alignment horizontal="center" vertical="center" wrapText="1" shrinkToFit="1"/>
    </xf>
    <xf numFmtId="0" fontId="0" fillId="0" borderId="19" xfId="0" applyBorder="1" applyAlignment="1">
      <alignment horizontal="center" vertical="center" wrapText="1" shrinkToFit="1"/>
    </xf>
    <xf numFmtId="0" fontId="0" fillId="0" borderId="33" xfId="0" applyBorder="1" applyAlignment="1">
      <alignment horizontal="center" vertical="center" wrapText="1" shrinkToFit="1"/>
    </xf>
    <xf numFmtId="0" fontId="0" fillId="0" borderId="34" xfId="0" applyBorder="1" applyAlignment="1">
      <alignment horizontal="center" vertical="center" wrapText="1" shrinkToFit="1"/>
    </xf>
    <xf numFmtId="0" fontId="0" fillId="0" borderId="35" xfId="0" applyBorder="1" applyAlignment="1">
      <alignment horizontal="center" vertical="center" wrapText="1" shrinkToFit="1"/>
    </xf>
    <xf numFmtId="0" fontId="0" fillId="0" borderId="36" xfId="0" applyBorder="1" applyAlignment="1">
      <alignment horizontal="center" vertical="center" wrapText="1" shrinkToFit="1"/>
    </xf>
    <xf numFmtId="0" fontId="1" fillId="0" borderId="30" xfId="0" applyFont="1" applyBorder="1" applyAlignment="1">
      <alignment horizontal="center" vertical="center" wrapText="1" shrinkToFit="1"/>
    </xf>
    <xf numFmtId="0" fontId="0" fillId="0" borderId="31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 shrinkToFit="1"/>
    </xf>
    <xf numFmtId="0" fontId="0" fillId="0" borderId="32" xfId="0" applyBorder="1" applyAlignment="1">
      <alignment horizontal="center" vertical="center" wrapText="1" shrinkToFi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3"/>
  <sheetViews>
    <sheetView topLeftCell="G1" workbookViewId="0">
      <selection activeCell="R21" sqref="R21"/>
    </sheetView>
  </sheetViews>
  <sheetFormatPr defaultRowHeight="12.75" x14ac:dyDescent="0.2"/>
  <cols>
    <col min="1" max="1" width="3" style="27" customWidth="1"/>
    <col min="2" max="2" width="7.85546875" style="27" customWidth="1"/>
    <col min="3" max="3" width="10.140625" style="34" customWidth="1"/>
    <col min="4" max="4" width="33.140625" style="27" customWidth="1"/>
    <col min="5" max="6" width="11.140625" style="33" customWidth="1"/>
    <col min="7" max="7" width="22.7109375" style="27" customWidth="1"/>
    <col min="8" max="8" width="15.7109375" style="27" customWidth="1"/>
    <col min="9" max="13" width="13.7109375" style="33" customWidth="1"/>
    <col min="14" max="15" width="10.7109375" style="33" customWidth="1"/>
    <col min="16" max="223" width="9.140625" style="27"/>
    <col min="224" max="224" width="6.42578125" style="27" customWidth="1"/>
    <col min="225" max="225" width="10.140625" style="27" customWidth="1"/>
    <col min="226" max="226" width="37.5703125" style="27" customWidth="1"/>
    <col min="227" max="228" width="11.140625" style="27" customWidth="1"/>
    <col min="229" max="229" width="22.7109375" style="27" customWidth="1"/>
    <col min="230" max="230" width="15.7109375" style="27" customWidth="1"/>
    <col min="231" max="231" width="9" style="27" customWidth="1"/>
    <col min="232" max="232" width="20" style="27" customWidth="1"/>
    <col min="233" max="233" width="9.140625" style="27"/>
    <col min="234" max="235" width="13.7109375" style="27" customWidth="1"/>
    <col min="236" max="236" width="12.85546875" style="27" customWidth="1"/>
    <col min="237" max="237" width="44.85546875" style="27" customWidth="1"/>
    <col min="238" max="238" width="15" style="27" customWidth="1"/>
    <col min="239" max="239" width="16.7109375" style="27" customWidth="1"/>
    <col min="240" max="240" width="25.5703125" style="27" customWidth="1"/>
    <col min="241" max="241" width="14.28515625" style="27" customWidth="1"/>
    <col min="242" max="242" width="14.140625" style="27" customWidth="1"/>
    <col min="243" max="243" width="14" style="27" customWidth="1"/>
    <col min="244" max="479" width="9.140625" style="27"/>
    <col min="480" max="480" width="6.42578125" style="27" customWidth="1"/>
    <col min="481" max="481" width="10.140625" style="27" customWidth="1"/>
    <col min="482" max="482" width="37.5703125" style="27" customWidth="1"/>
    <col min="483" max="484" width="11.140625" style="27" customWidth="1"/>
    <col min="485" max="485" width="22.7109375" style="27" customWidth="1"/>
    <col min="486" max="486" width="15.7109375" style="27" customWidth="1"/>
    <col min="487" max="487" width="9" style="27" customWidth="1"/>
    <col min="488" max="488" width="20" style="27" customWidth="1"/>
    <col min="489" max="489" width="9.140625" style="27"/>
    <col min="490" max="491" width="13.7109375" style="27" customWidth="1"/>
    <col min="492" max="492" width="12.85546875" style="27" customWidth="1"/>
    <col min="493" max="493" width="44.85546875" style="27" customWidth="1"/>
    <col min="494" max="494" width="15" style="27" customWidth="1"/>
    <col min="495" max="495" width="16.7109375" style="27" customWidth="1"/>
    <col min="496" max="496" width="25.5703125" style="27" customWidth="1"/>
    <col min="497" max="497" width="14.28515625" style="27" customWidth="1"/>
    <col min="498" max="498" width="14.140625" style="27" customWidth="1"/>
    <col min="499" max="499" width="14" style="27" customWidth="1"/>
    <col min="500" max="735" width="9.140625" style="27"/>
    <col min="736" max="736" width="6.42578125" style="27" customWidth="1"/>
    <col min="737" max="737" width="10.140625" style="27" customWidth="1"/>
    <col min="738" max="738" width="37.5703125" style="27" customWidth="1"/>
    <col min="739" max="740" width="11.140625" style="27" customWidth="1"/>
    <col min="741" max="741" width="22.7109375" style="27" customWidth="1"/>
    <col min="742" max="742" width="15.7109375" style="27" customWidth="1"/>
    <col min="743" max="743" width="9" style="27" customWidth="1"/>
    <col min="744" max="744" width="20" style="27" customWidth="1"/>
    <col min="745" max="745" width="9.140625" style="27"/>
    <col min="746" max="747" width="13.7109375" style="27" customWidth="1"/>
    <col min="748" max="748" width="12.85546875" style="27" customWidth="1"/>
    <col min="749" max="749" width="44.85546875" style="27" customWidth="1"/>
    <col min="750" max="750" width="15" style="27" customWidth="1"/>
    <col min="751" max="751" width="16.7109375" style="27" customWidth="1"/>
    <col min="752" max="752" width="25.5703125" style="27" customWidth="1"/>
    <col min="753" max="753" width="14.28515625" style="27" customWidth="1"/>
    <col min="754" max="754" width="14.140625" style="27" customWidth="1"/>
    <col min="755" max="755" width="14" style="27" customWidth="1"/>
    <col min="756" max="991" width="9.140625" style="27"/>
    <col min="992" max="992" width="6.42578125" style="27" customWidth="1"/>
    <col min="993" max="993" width="10.140625" style="27" customWidth="1"/>
    <col min="994" max="994" width="37.5703125" style="27" customWidth="1"/>
    <col min="995" max="996" width="11.140625" style="27" customWidth="1"/>
    <col min="997" max="997" width="22.7109375" style="27" customWidth="1"/>
    <col min="998" max="998" width="15.7109375" style="27" customWidth="1"/>
    <col min="999" max="999" width="9" style="27" customWidth="1"/>
    <col min="1000" max="1000" width="20" style="27" customWidth="1"/>
    <col min="1001" max="1001" width="9.140625" style="27"/>
    <col min="1002" max="1003" width="13.7109375" style="27" customWidth="1"/>
    <col min="1004" max="1004" width="12.85546875" style="27" customWidth="1"/>
    <col min="1005" max="1005" width="44.85546875" style="27" customWidth="1"/>
    <col min="1006" max="1006" width="15" style="27" customWidth="1"/>
    <col min="1007" max="1007" width="16.7109375" style="27" customWidth="1"/>
    <col min="1008" max="1008" width="25.5703125" style="27" customWidth="1"/>
    <col min="1009" max="1009" width="14.28515625" style="27" customWidth="1"/>
    <col min="1010" max="1010" width="14.140625" style="27" customWidth="1"/>
    <col min="1011" max="1011" width="14" style="27" customWidth="1"/>
    <col min="1012" max="1247" width="9.140625" style="27"/>
    <col min="1248" max="1248" width="6.42578125" style="27" customWidth="1"/>
    <col min="1249" max="1249" width="10.140625" style="27" customWidth="1"/>
    <col min="1250" max="1250" width="37.5703125" style="27" customWidth="1"/>
    <col min="1251" max="1252" width="11.140625" style="27" customWidth="1"/>
    <col min="1253" max="1253" width="22.7109375" style="27" customWidth="1"/>
    <col min="1254" max="1254" width="15.7109375" style="27" customWidth="1"/>
    <col min="1255" max="1255" width="9" style="27" customWidth="1"/>
    <col min="1256" max="1256" width="20" style="27" customWidth="1"/>
    <col min="1257" max="1257" width="9.140625" style="27"/>
    <col min="1258" max="1259" width="13.7109375" style="27" customWidth="1"/>
    <col min="1260" max="1260" width="12.85546875" style="27" customWidth="1"/>
    <col min="1261" max="1261" width="44.85546875" style="27" customWidth="1"/>
    <col min="1262" max="1262" width="15" style="27" customWidth="1"/>
    <col min="1263" max="1263" width="16.7109375" style="27" customWidth="1"/>
    <col min="1264" max="1264" width="25.5703125" style="27" customWidth="1"/>
    <col min="1265" max="1265" width="14.28515625" style="27" customWidth="1"/>
    <col min="1266" max="1266" width="14.140625" style="27" customWidth="1"/>
    <col min="1267" max="1267" width="14" style="27" customWidth="1"/>
    <col min="1268" max="1503" width="9.140625" style="27"/>
    <col min="1504" max="1504" width="6.42578125" style="27" customWidth="1"/>
    <col min="1505" max="1505" width="10.140625" style="27" customWidth="1"/>
    <col min="1506" max="1506" width="37.5703125" style="27" customWidth="1"/>
    <col min="1507" max="1508" width="11.140625" style="27" customWidth="1"/>
    <col min="1509" max="1509" width="22.7109375" style="27" customWidth="1"/>
    <col min="1510" max="1510" width="15.7109375" style="27" customWidth="1"/>
    <col min="1511" max="1511" width="9" style="27" customWidth="1"/>
    <col min="1512" max="1512" width="20" style="27" customWidth="1"/>
    <col min="1513" max="1513" width="9.140625" style="27"/>
    <col min="1514" max="1515" width="13.7109375" style="27" customWidth="1"/>
    <col min="1516" max="1516" width="12.85546875" style="27" customWidth="1"/>
    <col min="1517" max="1517" width="44.85546875" style="27" customWidth="1"/>
    <col min="1518" max="1518" width="15" style="27" customWidth="1"/>
    <col min="1519" max="1519" width="16.7109375" style="27" customWidth="1"/>
    <col min="1520" max="1520" width="25.5703125" style="27" customWidth="1"/>
    <col min="1521" max="1521" width="14.28515625" style="27" customWidth="1"/>
    <col min="1522" max="1522" width="14.140625" style="27" customWidth="1"/>
    <col min="1523" max="1523" width="14" style="27" customWidth="1"/>
    <col min="1524" max="1759" width="9.140625" style="27"/>
    <col min="1760" max="1760" width="6.42578125" style="27" customWidth="1"/>
    <col min="1761" max="1761" width="10.140625" style="27" customWidth="1"/>
    <col min="1762" max="1762" width="37.5703125" style="27" customWidth="1"/>
    <col min="1763" max="1764" width="11.140625" style="27" customWidth="1"/>
    <col min="1765" max="1765" width="22.7109375" style="27" customWidth="1"/>
    <col min="1766" max="1766" width="15.7109375" style="27" customWidth="1"/>
    <col min="1767" max="1767" width="9" style="27" customWidth="1"/>
    <col min="1768" max="1768" width="20" style="27" customWidth="1"/>
    <col min="1769" max="1769" width="9.140625" style="27"/>
    <col min="1770" max="1771" width="13.7109375" style="27" customWidth="1"/>
    <col min="1772" max="1772" width="12.85546875" style="27" customWidth="1"/>
    <col min="1773" max="1773" width="44.85546875" style="27" customWidth="1"/>
    <col min="1774" max="1774" width="15" style="27" customWidth="1"/>
    <col min="1775" max="1775" width="16.7109375" style="27" customWidth="1"/>
    <col min="1776" max="1776" width="25.5703125" style="27" customWidth="1"/>
    <col min="1777" max="1777" width="14.28515625" style="27" customWidth="1"/>
    <col min="1778" max="1778" width="14.140625" style="27" customWidth="1"/>
    <col min="1779" max="1779" width="14" style="27" customWidth="1"/>
    <col min="1780" max="2015" width="9.140625" style="27"/>
    <col min="2016" max="2016" width="6.42578125" style="27" customWidth="1"/>
    <col min="2017" max="2017" width="10.140625" style="27" customWidth="1"/>
    <col min="2018" max="2018" width="37.5703125" style="27" customWidth="1"/>
    <col min="2019" max="2020" width="11.140625" style="27" customWidth="1"/>
    <col min="2021" max="2021" width="22.7109375" style="27" customWidth="1"/>
    <col min="2022" max="2022" width="15.7109375" style="27" customWidth="1"/>
    <col min="2023" max="2023" width="9" style="27" customWidth="1"/>
    <col min="2024" max="2024" width="20" style="27" customWidth="1"/>
    <col min="2025" max="2025" width="9.140625" style="27"/>
    <col min="2026" max="2027" width="13.7109375" style="27" customWidth="1"/>
    <col min="2028" max="2028" width="12.85546875" style="27" customWidth="1"/>
    <col min="2029" max="2029" width="44.85546875" style="27" customWidth="1"/>
    <col min="2030" max="2030" width="15" style="27" customWidth="1"/>
    <col min="2031" max="2031" width="16.7109375" style="27" customWidth="1"/>
    <col min="2032" max="2032" width="25.5703125" style="27" customWidth="1"/>
    <col min="2033" max="2033" width="14.28515625" style="27" customWidth="1"/>
    <col min="2034" max="2034" width="14.140625" style="27" customWidth="1"/>
    <col min="2035" max="2035" width="14" style="27" customWidth="1"/>
    <col min="2036" max="2271" width="9.140625" style="27"/>
    <col min="2272" max="2272" width="6.42578125" style="27" customWidth="1"/>
    <col min="2273" max="2273" width="10.140625" style="27" customWidth="1"/>
    <col min="2274" max="2274" width="37.5703125" style="27" customWidth="1"/>
    <col min="2275" max="2276" width="11.140625" style="27" customWidth="1"/>
    <col min="2277" max="2277" width="22.7109375" style="27" customWidth="1"/>
    <col min="2278" max="2278" width="15.7109375" style="27" customWidth="1"/>
    <col min="2279" max="2279" width="9" style="27" customWidth="1"/>
    <col min="2280" max="2280" width="20" style="27" customWidth="1"/>
    <col min="2281" max="2281" width="9.140625" style="27"/>
    <col min="2282" max="2283" width="13.7109375" style="27" customWidth="1"/>
    <col min="2284" max="2284" width="12.85546875" style="27" customWidth="1"/>
    <col min="2285" max="2285" width="44.85546875" style="27" customWidth="1"/>
    <col min="2286" max="2286" width="15" style="27" customWidth="1"/>
    <col min="2287" max="2287" width="16.7109375" style="27" customWidth="1"/>
    <col min="2288" max="2288" width="25.5703125" style="27" customWidth="1"/>
    <col min="2289" max="2289" width="14.28515625" style="27" customWidth="1"/>
    <col min="2290" max="2290" width="14.140625" style="27" customWidth="1"/>
    <col min="2291" max="2291" width="14" style="27" customWidth="1"/>
    <col min="2292" max="2527" width="9.140625" style="27"/>
    <col min="2528" max="2528" width="6.42578125" style="27" customWidth="1"/>
    <col min="2529" max="2529" width="10.140625" style="27" customWidth="1"/>
    <col min="2530" max="2530" width="37.5703125" style="27" customWidth="1"/>
    <col min="2531" max="2532" width="11.140625" style="27" customWidth="1"/>
    <col min="2533" max="2533" width="22.7109375" style="27" customWidth="1"/>
    <col min="2534" max="2534" width="15.7109375" style="27" customWidth="1"/>
    <col min="2535" max="2535" width="9" style="27" customWidth="1"/>
    <col min="2536" max="2536" width="20" style="27" customWidth="1"/>
    <col min="2537" max="2537" width="9.140625" style="27"/>
    <col min="2538" max="2539" width="13.7109375" style="27" customWidth="1"/>
    <col min="2540" max="2540" width="12.85546875" style="27" customWidth="1"/>
    <col min="2541" max="2541" width="44.85546875" style="27" customWidth="1"/>
    <col min="2542" max="2542" width="15" style="27" customWidth="1"/>
    <col min="2543" max="2543" width="16.7109375" style="27" customWidth="1"/>
    <col min="2544" max="2544" width="25.5703125" style="27" customWidth="1"/>
    <col min="2545" max="2545" width="14.28515625" style="27" customWidth="1"/>
    <col min="2546" max="2546" width="14.140625" style="27" customWidth="1"/>
    <col min="2547" max="2547" width="14" style="27" customWidth="1"/>
    <col min="2548" max="2783" width="9.140625" style="27"/>
    <col min="2784" max="2784" width="6.42578125" style="27" customWidth="1"/>
    <col min="2785" max="2785" width="10.140625" style="27" customWidth="1"/>
    <col min="2786" max="2786" width="37.5703125" style="27" customWidth="1"/>
    <col min="2787" max="2788" width="11.140625" style="27" customWidth="1"/>
    <col min="2789" max="2789" width="22.7109375" style="27" customWidth="1"/>
    <col min="2790" max="2790" width="15.7109375" style="27" customWidth="1"/>
    <col min="2791" max="2791" width="9" style="27" customWidth="1"/>
    <col min="2792" max="2792" width="20" style="27" customWidth="1"/>
    <col min="2793" max="2793" width="9.140625" style="27"/>
    <col min="2794" max="2795" width="13.7109375" style="27" customWidth="1"/>
    <col min="2796" max="2796" width="12.85546875" style="27" customWidth="1"/>
    <col min="2797" max="2797" width="44.85546875" style="27" customWidth="1"/>
    <col min="2798" max="2798" width="15" style="27" customWidth="1"/>
    <col min="2799" max="2799" width="16.7109375" style="27" customWidth="1"/>
    <col min="2800" max="2800" width="25.5703125" style="27" customWidth="1"/>
    <col min="2801" max="2801" width="14.28515625" style="27" customWidth="1"/>
    <col min="2802" max="2802" width="14.140625" style="27" customWidth="1"/>
    <col min="2803" max="2803" width="14" style="27" customWidth="1"/>
    <col min="2804" max="3039" width="9.140625" style="27"/>
    <col min="3040" max="3040" width="6.42578125" style="27" customWidth="1"/>
    <col min="3041" max="3041" width="10.140625" style="27" customWidth="1"/>
    <col min="3042" max="3042" width="37.5703125" style="27" customWidth="1"/>
    <col min="3043" max="3044" width="11.140625" style="27" customWidth="1"/>
    <col min="3045" max="3045" width="22.7109375" style="27" customWidth="1"/>
    <col min="3046" max="3046" width="15.7109375" style="27" customWidth="1"/>
    <col min="3047" max="3047" width="9" style="27" customWidth="1"/>
    <col min="3048" max="3048" width="20" style="27" customWidth="1"/>
    <col min="3049" max="3049" width="9.140625" style="27"/>
    <col min="3050" max="3051" width="13.7109375" style="27" customWidth="1"/>
    <col min="3052" max="3052" width="12.85546875" style="27" customWidth="1"/>
    <col min="3053" max="3053" width="44.85546875" style="27" customWidth="1"/>
    <col min="3054" max="3054" width="15" style="27" customWidth="1"/>
    <col min="3055" max="3055" width="16.7109375" style="27" customWidth="1"/>
    <col min="3056" max="3056" width="25.5703125" style="27" customWidth="1"/>
    <col min="3057" max="3057" width="14.28515625" style="27" customWidth="1"/>
    <col min="3058" max="3058" width="14.140625" style="27" customWidth="1"/>
    <col min="3059" max="3059" width="14" style="27" customWidth="1"/>
    <col min="3060" max="3295" width="9.140625" style="27"/>
    <col min="3296" max="3296" width="6.42578125" style="27" customWidth="1"/>
    <col min="3297" max="3297" width="10.140625" style="27" customWidth="1"/>
    <col min="3298" max="3298" width="37.5703125" style="27" customWidth="1"/>
    <col min="3299" max="3300" width="11.140625" style="27" customWidth="1"/>
    <col min="3301" max="3301" width="22.7109375" style="27" customWidth="1"/>
    <col min="3302" max="3302" width="15.7109375" style="27" customWidth="1"/>
    <col min="3303" max="3303" width="9" style="27" customWidth="1"/>
    <col min="3304" max="3304" width="20" style="27" customWidth="1"/>
    <col min="3305" max="3305" width="9.140625" style="27"/>
    <col min="3306" max="3307" width="13.7109375" style="27" customWidth="1"/>
    <col min="3308" max="3308" width="12.85546875" style="27" customWidth="1"/>
    <col min="3309" max="3309" width="44.85546875" style="27" customWidth="1"/>
    <col min="3310" max="3310" width="15" style="27" customWidth="1"/>
    <col min="3311" max="3311" width="16.7109375" style="27" customWidth="1"/>
    <col min="3312" max="3312" width="25.5703125" style="27" customWidth="1"/>
    <col min="3313" max="3313" width="14.28515625" style="27" customWidth="1"/>
    <col min="3314" max="3314" width="14.140625" style="27" customWidth="1"/>
    <col min="3315" max="3315" width="14" style="27" customWidth="1"/>
    <col min="3316" max="3551" width="9.140625" style="27"/>
    <col min="3552" max="3552" width="6.42578125" style="27" customWidth="1"/>
    <col min="3553" max="3553" width="10.140625" style="27" customWidth="1"/>
    <col min="3554" max="3554" width="37.5703125" style="27" customWidth="1"/>
    <col min="3555" max="3556" width="11.140625" style="27" customWidth="1"/>
    <col min="3557" max="3557" width="22.7109375" style="27" customWidth="1"/>
    <col min="3558" max="3558" width="15.7109375" style="27" customWidth="1"/>
    <col min="3559" max="3559" width="9" style="27" customWidth="1"/>
    <col min="3560" max="3560" width="20" style="27" customWidth="1"/>
    <col min="3561" max="3561" width="9.140625" style="27"/>
    <col min="3562" max="3563" width="13.7109375" style="27" customWidth="1"/>
    <col min="3564" max="3564" width="12.85546875" style="27" customWidth="1"/>
    <col min="3565" max="3565" width="44.85546875" style="27" customWidth="1"/>
    <col min="3566" max="3566" width="15" style="27" customWidth="1"/>
    <col min="3567" max="3567" width="16.7109375" style="27" customWidth="1"/>
    <col min="3568" max="3568" width="25.5703125" style="27" customWidth="1"/>
    <col min="3569" max="3569" width="14.28515625" style="27" customWidth="1"/>
    <col min="3570" max="3570" width="14.140625" style="27" customWidth="1"/>
    <col min="3571" max="3571" width="14" style="27" customWidth="1"/>
    <col min="3572" max="3807" width="9.140625" style="27"/>
    <col min="3808" max="3808" width="6.42578125" style="27" customWidth="1"/>
    <col min="3809" max="3809" width="10.140625" style="27" customWidth="1"/>
    <col min="3810" max="3810" width="37.5703125" style="27" customWidth="1"/>
    <col min="3811" max="3812" width="11.140625" style="27" customWidth="1"/>
    <col min="3813" max="3813" width="22.7109375" style="27" customWidth="1"/>
    <col min="3814" max="3814" width="15.7109375" style="27" customWidth="1"/>
    <col min="3815" max="3815" width="9" style="27" customWidth="1"/>
    <col min="3816" max="3816" width="20" style="27" customWidth="1"/>
    <col min="3817" max="3817" width="9.140625" style="27"/>
    <col min="3818" max="3819" width="13.7109375" style="27" customWidth="1"/>
    <col min="3820" max="3820" width="12.85546875" style="27" customWidth="1"/>
    <col min="3821" max="3821" width="44.85546875" style="27" customWidth="1"/>
    <col min="3822" max="3822" width="15" style="27" customWidth="1"/>
    <col min="3823" max="3823" width="16.7109375" style="27" customWidth="1"/>
    <col min="3824" max="3824" width="25.5703125" style="27" customWidth="1"/>
    <col min="3825" max="3825" width="14.28515625" style="27" customWidth="1"/>
    <col min="3826" max="3826" width="14.140625" style="27" customWidth="1"/>
    <col min="3827" max="3827" width="14" style="27" customWidth="1"/>
    <col min="3828" max="4063" width="9.140625" style="27"/>
    <col min="4064" max="4064" width="6.42578125" style="27" customWidth="1"/>
    <col min="4065" max="4065" width="10.140625" style="27" customWidth="1"/>
    <col min="4066" max="4066" width="37.5703125" style="27" customWidth="1"/>
    <col min="4067" max="4068" width="11.140625" style="27" customWidth="1"/>
    <col min="4069" max="4069" width="22.7109375" style="27" customWidth="1"/>
    <col min="4070" max="4070" width="15.7109375" style="27" customWidth="1"/>
    <col min="4071" max="4071" width="9" style="27" customWidth="1"/>
    <col min="4072" max="4072" width="20" style="27" customWidth="1"/>
    <col min="4073" max="4073" width="9.140625" style="27"/>
    <col min="4074" max="4075" width="13.7109375" style="27" customWidth="1"/>
    <col min="4076" max="4076" width="12.85546875" style="27" customWidth="1"/>
    <col min="4077" max="4077" width="44.85546875" style="27" customWidth="1"/>
    <col min="4078" max="4078" width="15" style="27" customWidth="1"/>
    <col min="4079" max="4079" width="16.7109375" style="27" customWidth="1"/>
    <col min="4080" max="4080" width="25.5703125" style="27" customWidth="1"/>
    <col min="4081" max="4081" width="14.28515625" style="27" customWidth="1"/>
    <col min="4082" max="4082" width="14.140625" style="27" customWidth="1"/>
    <col min="4083" max="4083" width="14" style="27" customWidth="1"/>
    <col min="4084" max="4319" width="9.140625" style="27"/>
    <col min="4320" max="4320" width="6.42578125" style="27" customWidth="1"/>
    <col min="4321" max="4321" width="10.140625" style="27" customWidth="1"/>
    <col min="4322" max="4322" width="37.5703125" style="27" customWidth="1"/>
    <col min="4323" max="4324" width="11.140625" style="27" customWidth="1"/>
    <col min="4325" max="4325" width="22.7109375" style="27" customWidth="1"/>
    <col min="4326" max="4326" width="15.7109375" style="27" customWidth="1"/>
    <col min="4327" max="4327" width="9" style="27" customWidth="1"/>
    <col min="4328" max="4328" width="20" style="27" customWidth="1"/>
    <col min="4329" max="4329" width="9.140625" style="27"/>
    <col min="4330" max="4331" width="13.7109375" style="27" customWidth="1"/>
    <col min="4332" max="4332" width="12.85546875" style="27" customWidth="1"/>
    <col min="4333" max="4333" width="44.85546875" style="27" customWidth="1"/>
    <col min="4334" max="4334" width="15" style="27" customWidth="1"/>
    <col min="4335" max="4335" width="16.7109375" style="27" customWidth="1"/>
    <col min="4336" max="4336" width="25.5703125" style="27" customWidth="1"/>
    <col min="4337" max="4337" width="14.28515625" style="27" customWidth="1"/>
    <col min="4338" max="4338" width="14.140625" style="27" customWidth="1"/>
    <col min="4339" max="4339" width="14" style="27" customWidth="1"/>
    <col min="4340" max="4575" width="9.140625" style="27"/>
    <col min="4576" max="4576" width="6.42578125" style="27" customWidth="1"/>
    <col min="4577" max="4577" width="10.140625" style="27" customWidth="1"/>
    <col min="4578" max="4578" width="37.5703125" style="27" customWidth="1"/>
    <col min="4579" max="4580" width="11.140625" style="27" customWidth="1"/>
    <col min="4581" max="4581" width="22.7109375" style="27" customWidth="1"/>
    <col min="4582" max="4582" width="15.7109375" style="27" customWidth="1"/>
    <col min="4583" max="4583" width="9" style="27" customWidth="1"/>
    <col min="4584" max="4584" width="20" style="27" customWidth="1"/>
    <col min="4585" max="4585" width="9.140625" style="27"/>
    <col min="4586" max="4587" width="13.7109375" style="27" customWidth="1"/>
    <col min="4588" max="4588" width="12.85546875" style="27" customWidth="1"/>
    <col min="4589" max="4589" width="44.85546875" style="27" customWidth="1"/>
    <col min="4590" max="4590" width="15" style="27" customWidth="1"/>
    <col min="4591" max="4591" width="16.7109375" style="27" customWidth="1"/>
    <col min="4592" max="4592" width="25.5703125" style="27" customWidth="1"/>
    <col min="4593" max="4593" width="14.28515625" style="27" customWidth="1"/>
    <col min="4594" max="4594" width="14.140625" style="27" customWidth="1"/>
    <col min="4595" max="4595" width="14" style="27" customWidth="1"/>
    <col min="4596" max="4831" width="9.140625" style="27"/>
    <col min="4832" max="4832" width="6.42578125" style="27" customWidth="1"/>
    <col min="4833" max="4833" width="10.140625" style="27" customWidth="1"/>
    <col min="4834" max="4834" width="37.5703125" style="27" customWidth="1"/>
    <col min="4835" max="4836" width="11.140625" style="27" customWidth="1"/>
    <col min="4837" max="4837" width="22.7109375" style="27" customWidth="1"/>
    <col min="4838" max="4838" width="15.7109375" style="27" customWidth="1"/>
    <col min="4839" max="4839" width="9" style="27" customWidth="1"/>
    <col min="4840" max="4840" width="20" style="27" customWidth="1"/>
    <col min="4841" max="4841" width="9.140625" style="27"/>
    <col min="4842" max="4843" width="13.7109375" style="27" customWidth="1"/>
    <col min="4844" max="4844" width="12.85546875" style="27" customWidth="1"/>
    <col min="4845" max="4845" width="44.85546875" style="27" customWidth="1"/>
    <col min="4846" max="4846" width="15" style="27" customWidth="1"/>
    <col min="4847" max="4847" width="16.7109375" style="27" customWidth="1"/>
    <col min="4848" max="4848" width="25.5703125" style="27" customWidth="1"/>
    <col min="4849" max="4849" width="14.28515625" style="27" customWidth="1"/>
    <col min="4850" max="4850" width="14.140625" style="27" customWidth="1"/>
    <col min="4851" max="4851" width="14" style="27" customWidth="1"/>
    <col min="4852" max="5087" width="9.140625" style="27"/>
    <col min="5088" max="5088" width="6.42578125" style="27" customWidth="1"/>
    <col min="5089" max="5089" width="10.140625" style="27" customWidth="1"/>
    <col min="5090" max="5090" width="37.5703125" style="27" customWidth="1"/>
    <col min="5091" max="5092" width="11.140625" style="27" customWidth="1"/>
    <col min="5093" max="5093" width="22.7109375" style="27" customWidth="1"/>
    <col min="5094" max="5094" width="15.7109375" style="27" customWidth="1"/>
    <col min="5095" max="5095" width="9" style="27" customWidth="1"/>
    <col min="5096" max="5096" width="20" style="27" customWidth="1"/>
    <col min="5097" max="5097" width="9.140625" style="27"/>
    <col min="5098" max="5099" width="13.7109375" style="27" customWidth="1"/>
    <col min="5100" max="5100" width="12.85546875" style="27" customWidth="1"/>
    <col min="5101" max="5101" width="44.85546875" style="27" customWidth="1"/>
    <col min="5102" max="5102" width="15" style="27" customWidth="1"/>
    <col min="5103" max="5103" width="16.7109375" style="27" customWidth="1"/>
    <col min="5104" max="5104" width="25.5703125" style="27" customWidth="1"/>
    <col min="5105" max="5105" width="14.28515625" style="27" customWidth="1"/>
    <col min="5106" max="5106" width="14.140625" style="27" customWidth="1"/>
    <col min="5107" max="5107" width="14" style="27" customWidth="1"/>
    <col min="5108" max="5343" width="9.140625" style="27"/>
    <col min="5344" max="5344" width="6.42578125" style="27" customWidth="1"/>
    <col min="5345" max="5345" width="10.140625" style="27" customWidth="1"/>
    <col min="5346" max="5346" width="37.5703125" style="27" customWidth="1"/>
    <col min="5347" max="5348" width="11.140625" style="27" customWidth="1"/>
    <col min="5349" max="5349" width="22.7109375" style="27" customWidth="1"/>
    <col min="5350" max="5350" width="15.7109375" style="27" customWidth="1"/>
    <col min="5351" max="5351" width="9" style="27" customWidth="1"/>
    <col min="5352" max="5352" width="20" style="27" customWidth="1"/>
    <col min="5353" max="5353" width="9.140625" style="27"/>
    <col min="5354" max="5355" width="13.7109375" style="27" customWidth="1"/>
    <col min="5356" max="5356" width="12.85546875" style="27" customWidth="1"/>
    <col min="5357" max="5357" width="44.85546875" style="27" customWidth="1"/>
    <col min="5358" max="5358" width="15" style="27" customWidth="1"/>
    <col min="5359" max="5359" width="16.7109375" style="27" customWidth="1"/>
    <col min="5360" max="5360" width="25.5703125" style="27" customWidth="1"/>
    <col min="5361" max="5361" width="14.28515625" style="27" customWidth="1"/>
    <col min="5362" max="5362" width="14.140625" style="27" customWidth="1"/>
    <col min="5363" max="5363" width="14" style="27" customWidth="1"/>
    <col min="5364" max="5599" width="9.140625" style="27"/>
    <col min="5600" max="5600" width="6.42578125" style="27" customWidth="1"/>
    <col min="5601" max="5601" width="10.140625" style="27" customWidth="1"/>
    <col min="5602" max="5602" width="37.5703125" style="27" customWidth="1"/>
    <col min="5603" max="5604" width="11.140625" style="27" customWidth="1"/>
    <col min="5605" max="5605" width="22.7109375" style="27" customWidth="1"/>
    <col min="5606" max="5606" width="15.7109375" style="27" customWidth="1"/>
    <col min="5607" max="5607" width="9" style="27" customWidth="1"/>
    <col min="5608" max="5608" width="20" style="27" customWidth="1"/>
    <col min="5609" max="5609" width="9.140625" style="27"/>
    <col min="5610" max="5611" width="13.7109375" style="27" customWidth="1"/>
    <col min="5612" max="5612" width="12.85546875" style="27" customWidth="1"/>
    <col min="5613" max="5613" width="44.85546875" style="27" customWidth="1"/>
    <col min="5614" max="5614" width="15" style="27" customWidth="1"/>
    <col min="5615" max="5615" width="16.7109375" style="27" customWidth="1"/>
    <col min="5616" max="5616" width="25.5703125" style="27" customWidth="1"/>
    <col min="5617" max="5617" width="14.28515625" style="27" customWidth="1"/>
    <col min="5618" max="5618" width="14.140625" style="27" customWidth="1"/>
    <col min="5619" max="5619" width="14" style="27" customWidth="1"/>
    <col min="5620" max="5855" width="9.140625" style="27"/>
    <col min="5856" max="5856" width="6.42578125" style="27" customWidth="1"/>
    <col min="5857" max="5857" width="10.140625" style="27" customWidth="1"/>
    <col min="5858" max="5858" width="37.5703125" style="27" customWidth="1"/>
    <col min="5859" max="5860" width="11.140625" style="27" customWidth="1"/>
    <col min="5861" max="5861" width="22.7109375" style="27" customWidth="1"/>
    <col min="5862" max="5862" width="15.7109375" style="27" customWidth="1"/>
    <col min="5863" max="5863" width="9" style="27" customWidth="1"/>
    <col min="5864" max="5864" width="20" style="27" customWidth="1"/>
    <col min="5865" max="5865" width="9.140625" style="27"/>
    <col min="5866" max="5867" width="13.7109375" style="27" customWidth="1"/>
    <col min="5868" max="5868" width="12.85546875" style="27" customWidth="1"/>
    <col min="5869" max="5869" width="44.85546875" style="27" customWidth="1"/>
    <col min="5870" max="5870" width="15" style="27" customWidth="1"/>
    <col min="5871" max="5871" width="16.7109375" style="27" customWidth="1"/>
    <col min="5872" max="5872" width="25.5703125" style="27" customWidth="1"/>
    <col min="5873" max="5873" width="14.28515625" style="27" customWidth="1"/>
    <col min="5874" max="5874" width="14.140625" style="27" customWidth="1"/>
    <col min="5875" max="5875" width="14" style="27" customWidth="1"/>
    <col min="5876" max="6111" width="9.140625" style="27"/>
    <col min="6112" max="6112" width="6.42578125" style="27" customWidth="1"/>
    <col min="6113" max="6113" width="10.140625" style="27" customWidth="1"/>
    <col min="6114" max="6114" width="37.5703125" style="27" customWidth="1"/>
    <col min="6115" max="6116" width="11.140625" style="27" customWidth="1"/>
    <col min="6117" max="6117" width="22.7109375" style="27" customWidth="1"/>
    <col min="6118" max="6118" width="15.7109375" style="27" customWidth="1"/>
    <col min="6119" max="6119" width="9" style="27" customWidth="1"/>
    <col min="6120" max="6120" width="20" style="27" customWidth="1"/>
    <col min="6121" max="6121" width="9.140625" style="27"/>
    <col min="6122" max="6123" width="13.7109375" style="27" customWidth="1"/>
    <col min="6124" max="6124" width="12.85546875" style="27" customWidth="1"/>
    <col min="6125" max="6125" width="44.85546875" style="27" customWidth="1"/>
    <col min="6126" max="6126" width="15" style="27" customWidth="1"/>
    <col min="6127" max="6127" width="16.7109375" style="27" customWidth="1"/>
    <col min="6128" max="6128" width="25.5703125" style="27" customWidth="1"/>
    <col min="6129" max="6129" width="14.28515625" style="27" customWidth="1"/>
    <col min="6130" max="6130" width="14.140625" style="27" customWidth="1"/>
    <col min="6131" max="6131" width="14" style="27" customWidth="1"/>
    <col min="6132" max="6367" width="9.140625" style="27"/>
    <col min="6368" max="6368" width="6.42578125" style="27" customWidth="1"/>
    <col min="6369" max="6369" width="10.140625" style="27" customWidth="1"/>
    <col min="6370" max="6370" width="37.5703125" style="27" customWidth="1"/>
    <col min="6371" max="6372" width="11.140625" style="27" customWidth="1"/>
    <col min="6373" max="6373" width="22.7109375" style="27" customWidth="1"/>
    <col min="6374" max="6374" width="15.7109375" style="27" customWidth="1"/>
    <col min="6375" max="6375" width="9" style="27" customWidth="1"/>
    <col min="6376" max="6376" width="20" style="27" customWidth="1"/>
    <col min="6377" max="6377" width="9.140625" style="27"/>
    <col min="6378" max="6379" width="13.7109375" style="27" customWidth="1"/>
    <col min="6380" max="6380" width="12.85546875" style="27" customWidth="1"/>
    <col min="6381" max="6381" width="44.85546875" style="27" customWidth="1"/>
    <col min="6382" max="6382" width="15" style="27" customWidth="1"/>
    <col min="6383" max="6383" width="16.7109375" style="27" customWidth="1"/>
    <col min="6384" max="6384" width="25.5703125" style="27" customWidth="1"/>
    <col min="6385" max="6385" width="14.28515625" style="27" customWidth="1"/>
    <col min="6386" max="6386" width="14.140625" style="27" customWidth="1"/>
    <col min="6387" max="6387" width="14" style="27" customWidth="1"/>
    <col min="6388" max="6623" width="9.140625" style="27"/>
    <col min="6624" max="6624" width="6.42578125" style="27" customWidth="1"/>
    <col min="6625" max="6625" width="10.140625" style="27" customWidth="1"/>
    <col min="6626" max="6626" width="37.5703125" style="27" customWidth="1"/>
    <col min="6627" max="6628" width="11.140625" style="27" customWidth="1"/>
    <col min="6629" max="6629" width="22.7109375" style="27" customWidth="1"/>
    <col min="6630" max="6630" width="15.7109375" style="27" customWidth="1"/>
    <col min="6631" max="6631" width="9" style="27" customWidth="1"/>
    <col min="6632" max="6632" width="20" style="27" customWidth="1"/>
    <col min="6633" max="6633" width="9.140625" style="27"/>
    <col min="6634" max="6635" width="13.7109375" style="27" customWidth="1"/>
    <col min="6636" max="6636" width="12.85546875" style="27" customWidth="1"/>
    <col min="6637" max="6637" width="44.85546875" style="27" customWidth="1"/>
    <col min="6638" max="6638" width="15" style="27" customWidth="1"/>
    <col min="6639" max="6639" width="16.7109375" style="27" customWidth="1"/>
    <col min="6640" max="6640" width="25.5703125" style="27" customWidth="1"/>
    <col min="6641" max="6641" width="14.28515625" style="27" customWidth="1"/>
    <col min="6642" max="6642" width="14.140625" style="27" customWidth="1"/>
    <col min="6643" max="6643" width="14" style="27" customWidth="1"/>
    <col min="6644" max="6879" width="9.140625" style="27"/>
    <col min="6880" max="6880" width="6.42578125" style="27" customWidth="1"/>
    <col min="6881" max="6881" width="10.140625" style="27" customWidth="1"/>
    <col min="6882" max="6882" width="37.5703125" style="27" customWidth="1"/>
    <col min="6883" max="6884" width="11.140625" style="27" customWidth="1"/>
    <col min="6885" max="6885" width="22.7109375" style="27" customWidth="1"/>
    <col min="6886" max="6886" width="15.7109375" style="27" customWidth="1"/>
    <col min="6887" max="6887" width="9" style="27" customWidth="1"/>
    <col min="6888" max="6888" width="20" style="27" customWidth="1"/>
    <col min="6889" max="6889" width="9.140625" style="27"/>
    <col min="6890" max="6891" width="13.7109375" style="27" customWidth="1"/>
    <col min="6892" max="6892" width="12.85546875" style="27" customWidth="1"/>
    <col min="6893" max="6893" width="44.85546875" style="27" customWidth="1"/>
    <col min="6894" max="6894" width="15" style="27" customWidth="1"/>
    <col min="6895" max="6895" width="16.7109375" style="27" customWidth="1"/>
    <col min="6896" max="6896" width="25.5703125" style="27" customWidth="1"/>
    <col min="6897" max="6897" width="14.28515625" style="27" customWidth="1"/>
    <col min="6898" max="6898" width="14.140625" style="27" customWidth="1"/>
    <col min="6899" max="6899" width="14" style="27" customWidth="1"/>
    <col min="6900" max="7135" width="9.140625" style="27"/>
    <col min="7136" max="7136" width="6.42578125" style="27" customWidth="1"/>
    <col min="7137" max="7137" width="10.140625" style="27" customWidth="1"/>
    <col min="7138" max="7138" width="37.5703125" style="27" customWidth="1"/>
    <col min="7139" max="7140" width="11.140625" style="27" customWidth="1"/>
    <col min="7141" max="7141" width="22.7109375" style="27" customWidth="1"/>
    <col min="7142" max="7142" width="15.7109375" style="27" customWidth="1"/>
    <col min="7143" max="7143" width="9" style="27" customWidth="1"/>
    <col min="7144" max="7144" width="20" style="27" customWidth="1"/>
    <col min="7145" max="7145" width="9.140625" style="27"/>
    <col min="7146" max="7147" width="13.7109375" style="27" customWidth="1"/>
    <col min="7148" max="7148" width="12.85546875" style="27" customWidth="1"/>
    <col min="7149" max="7149" width="44.85546875" style="27" customWidth="1"/>
    <col min="7150" max="7150" width="15" style="27" customWidth="1"/>
    <col min="7151" max="7151" width="16.7109375" style="27" customWidth="1"/>
    <col min="7152" max="7152" width="25.5703125" style="27" customWidth="1"/>
    <col min="7153" max="7153" width="14.28515625" style="27" customWidth="1"/>
    <col min="7154" max="7154" width="14.140625" style="27" customWidth="1"/>
    <col min="7155" max="7155" width="14" style="27" customWidth="1"/>
    <col min="7156" max="7391" width="9.140625" style="27"/>
    <col min="7392" max="7392" width="6.42578125" style="27" customWidth="1"/>
    <col min="7393" max="7393" width="10.140625" style="27" customWidth="1"/>
    <col min="7394" max="7394" width="37.5703125" style="27" customWidth="1"/>
    <col min="7395" max="7396" width="11.140625" style="27" customWidth="1"/>
    <col min="7397" max="7397" width="22.7109375" style="27" customWidth="1"/>
    <col min="7398" max="7398" width="15.7109375" style="27" customWidth="1"/>
    <col min="7399" max="7399" width="9" style="27" customWidth="1"/>
    <col min="7400" max="7400" width="20" style="27" customWidth="1"/>
    <col min="7401" max="7401" width="9.140625" style="27"/>
    <col min="7402" max="7403" width="13.7109375" style="27" customWidth="1"/>
    <col min="7404" max="7404" width="12.85546875" style="27" customWidth="1"/>
    <col min="7405" max="7405" width="44.85546875" style="27" customWidth="1"/>
    <col min="7406" max="7406" width="15" style="27" customWidth="1"/>
    <col min="7407" max="7407" width="16.7109375" style="27" customWidth="1"/>
    <col min="7408" max="7408" width="25.5703125" style="27" customWidth="1"/>
    <col min="7409" max="7409" width="14.28515625" style="27" customWidth="1"/>
    <col min="7410" max="7410" width="14.140625" style="27" customWidth="1"/>
    <col min="7411" max="7411" width="14" style="27" customWidth="1"/>
    <col min="7412" max="7647" width="9.140625" style="27"/>
    <col min="7648" max="7648" width="6.42578125" style="27" customWidth="1"/>
    <col min="7649" max="7649" width="10.140625" style="27" customWidth="1"/>
    <col min="7650" max="7650" width="37.5703125" style="27" customWidth="1"/>
    <col min="7651" max="7652" width="11.140625" style="27" customWidth="1"/>
    <col min="7653" max="7653" width="22.7109375" style="27" customWidth="1"/>
    <col min="7654" max="7654" width="15.7109375" style="27" customWidth="1"/>
    <col min="7655" max="7655" width="9" style="27" customWidth="1"/>
    <col min="7656" max="7656" width="20" style="27" customWidth="1"/>
    <col min="7657" max="7657" width="9.140625" style="27"/>
    <col min="7658" max="7659" width="13.7109375" style="27" customWidth="1"/>
    <col min="7660" max="7660" width="12.85546875" style="27" customWidth="1"/>
    <col min="7661" max="7661" width="44.85546875" style="27" customWidth="1"/>
    <col min="7662" max="7662" width="15" style="27" customWidth="1"/>
    <col min="7663" max="7663" width="16.7109375" style="27" customWidth="1"/>
    <col min="7664" max="7664" width="25.5703125" style="27" customWidth="1"/>
    <col min="7665" max="7665" width="14.28515625" style="27" customWidth="1"/>
    <col min="7666" max="7666" width="14.140625" style="27" customWidth="1"/>
    <col min="7667" max="7667" width="14" style="27" customWidth="1"/>
    <col min="7668" max="7903" width="9.140625" style="27"/>
    <col min="7904" max="7904" width="6.42578125" style="27" customWidth="1"/>
    <col min="7905" max="7905" width="10.140625" style="27" customWidth="1"/>
    <col min="7906" max="7906" width="37.5703125" style="27" customWidth="1"/>
    <col min="7907" max="7908" width="11.140625" style="27" customWidth="1"/>
    <col min="7909" max="7909" width="22.7109375" style="27" customWidth="1"/>
    <col min="7910" max="7910" width="15.7109375" style="27" customWidth="1"/>
    <col min="7911" max="7911" width="9" style="27" customWidth="1"/>
    <col min="7912" max="7912" width="20" style="27" customWidth="1"/>
    <col min="7913" max="7913" width="9.140625" style="27"/>
    <col min="7914" max="7915" width="13.7109375" style="27" customWidth="1"/>
    <col min="7916" max="7916" width="12.85546875" style="27" customWidth="1"/>
    <col min="7917" max="7917" width="44.85546875" style="27" customWidth="1"/>
    <col min="7918" max="7918" width="15" style="27" customWidth="1"/>
    <col min="7919" max="7919" width="16.7109375" style="27" customWidth="1"/>
    <col min="7920" max="7920" width="25.5703125" style="27" customWidth="1"/>
    <col min="7921" max="7921" width="14.28515625" style="27" customWidth="1"/>
    <col min="7922" max="7922" width="14.140625" style="27" customWidth="1"/>
    <col min="7923" max="7923" width="14" style="27" customWidth="1"/>
    <col min="7924" max="8159" width="9.140625" style="27"/>
    <col min="8160" max="8160" width="6.42578125" style="27" customWidth="1"/>
    <col min="8161" max="8161" width="10.140625" style="27" customWidth="1"/>
    <col min="8162" max="8162" width="37.5703125" style="27" customWidth="1"/>
    <col min="8163" max="8164" width="11.140625" style="27" customWidth="1"/>
    <col min="8165" max="8165" width="22.7109375" style="27" customWidth="1"/>
    <col min="8166" max="8166" width="15.7109375" style="27" customWidth="1"/>
    <col min="8167" max="8167" width="9" style="27" customWidth="1"/>
    <col min="8168" max="8168" width="20" style="27" customWidth="1"/>
    <col min="8169" max="8169" width="9.140625" style="27"/>
    <col min="8170" max="8171" width="13.7109375" style="27" customWidth="1"/>
    <col min="8172" max="8172" width="12.85546875" style="27" customWidth="1"/>
    <col min="8173" max="8173" width="44.85546875" style="27" customWidth="1"/>
    <col min="8174" max="8174" width="15" style="27" customWidth="1"/>
    <col min="8175" max="8175" width="16.7109375" style="27" customWidth="1"/>
    <col min="8176" max="8176" width="25.5703125" style="27" customWidth="1"/>
    <col min="8177" max="8177" width="14.28515625" style="27" customWidth="1"/>
    <col min="8178" max="8178" width="14.140625" style="27" customWidth="1"/>
    <col min="8179" max="8179" width="14" style="27" customWidth="1"/>
    <col min="8180" max="8415" width="9.140625" style="27"/>
    <col min="8416" max="8416" width="6.42578125" style="27" customWidth="1"/>
    <col min="8417" max="8417" width="10.140625" style="27" customWidth="1"/>
    <col min="8418" max="8418" width="37.5703125" style="27" customWidth="1"/>
    <col min="8419" max="8420" width="11.140625" style="27" customWidth="1"/>
    <col min="8421" max="8421" width="22.7109375" style="27" customWidth="1"/>
    <col min="8422" max="8422" width="15.7109375" style="27" customWidth="1"/>
    <col min="8423" max="8423" width="9" style="27" customWidth="1"/>
    <col min="8424" max="8424" width="20" style="27" customWidth="1"/>
    <col min="8425" max="8425" width="9.140625" style="27"/>
    <col min="8426" max="8427" width="13.7109375" style="27" customWidth="1"/>
    <col min="8428" max="8428" width="12.85546875" style="27" customWidth="1"/>
    <col min="8429" max="8429" width="44.85546875" style="27" customWidth="1"/>
    <col min="8430" max="8430" width="15" style="27" customWidth="1"/>
    <col min="8431" max="8431" width="16.7109375" style="27" customWidth="1"/>
    <col min="8432" max="8432" width="25.5703125" style="27" customWidth="1"/>
    <col min="8433" max="8433" width="14.28515625" style="27" customWidth="1"/>
    <col min="8434" max="8434" width="14.140625" style="27" customWidth="1"/>
    <col min="8435" max="8435" width="14" style="27" customWidth="1"/>
    <col min="8436" max="8671" width="9.140625" style="27"/>
    <col min="8672" max="8672" width="6.42578125" style="27" customWidth="1"/>
    <col min="8673" max="8673" width="10.140625" style="27" customWidth="1"/>
    <col min="8674" max="8674" width="37.5703125" style="27" customWidth="1"/>
    <col min="8675" max="8676" width="11.140625" style="27" customWidth="1"/>
    <col min="8677" max="8677" width="22.7109375" style="27" customWidth="1"/>
    <col min="8678" max="8678" width="15.7109375" style="27" customWidth="1"/>
    <col min="8679" max="8679" width="9" style="27" customWidth="1"/>
    <col min="8680" max="8680" width="20" style="27" customWidth="1"/>
    <col min="8681" max="8681" width="9.140625" style="27"/>
    <col min="8682" max="8683" width="13.7109375" style="27" customWidth="1"/>
    <col min="8684" max="8684" width="12.85546875" style="27" customWidth="1"/>
    <col min="8685" max="8685" width="44.85546875" style="27" customWidth="1"/>
    <col min="8686" max="8686" width="15" style="27" customWidth="1"/>
    <col min="8687" max="8687" width="16.7109375" style="27" customWidth="1"/>
    <col min="8688" max="8688" width="25.5703125" style="27" customWidth="1"/>
    <col min="8689" max="8689" width="14.28515625" style="27" customWidth="1"/>
    <col min="8690" max="8690" width="14.140625" style="27" customWidth="1"/>
    <col min="8691" max="8691" width="14" style="27" customWidth="1"/>
    <col min="8692" max="8927" width="9.140625" style="27"/>
    <col min="8928" max="8928" width="6.42578125" style="27" customWidth="1"/>
    <col min="8929" max="8929" width="10.140625" style="27" customWidth="1"/>
    <col min="8930" max="8930" width="37.5703125" style="27" customWidth="1"/>
    <col min="8931" max="8932" width="11.140625" style="27" customWidth="1"/>
    <col min="8933" max="8933" width="22.7109375" style="27" customWidth="1"/>
    <col min="8934" max="8934" width="15.7109375" style="27" customWidth="1"/>
    <col min="8935" max="8935" width="9" style="27" customWidth="1"/>
    <col min="8936" max="8936" width="20" style="27" customWidth="1"/>
    <col min="8937" max="8937" width="9.140625" style="27"/>
    <col min="8938" max="8939" width="13.7109375" style="27" customWidth="1"/>
    <col min="8940" max="8940" width="12.85546875" style="27" customWidth="1"/>
    <col min="8941" max="8941" width="44.85546875" style="27" customWidth="1"/>
    <col min="8942" max="8942" width="15" style="27" customWidth="1"/>
    <col min="8943" max="8943" width="16.7109375" style="27" customWidth="1"/>
    <col min="8944" max="8944" width="25.5703125" style="27" customWidth="1"/>
    <col min="8945" max="8945" width="14.28515625" style="27" customWidth="1"/>
    <col min="8946" max="8946" width="14.140625" style="27" customWidth="1"/>
    <col min="8947" max="8947" width="14" style="27" customWidth="1"/>
    <col min="8948" max="9183" width="9.140625" style="27"/>
    <col min="9184" max="9184" width="6.42578125" style="27" customWidth="1"/>
    <col min="9185" max="9185" width="10.140625" style="27" customWidth="1"/>
    <col min="9186" max="9186" width="37.5703125" style="27" customWidth="1"/>
    <col min="9187" max="9188" width="11.140625" style="27" customWidth="1"/>
    <col min="9189" max="9189" width="22.7109375" style="27" customWidth="1"/>
    <col min="9190" max="9190" width="15.7109375" style="27" customWidth="1"/>
    <col min="9191" max="9191" width="9" style="27" customWidth="1"/>
    <col min="9192" max="9192" width="20" style="27" customWidth="1"/>
    <col min="9193" max="9193" width="9.140625" style="27"/>
    <col min="9194" max="9195" width="13.7109375" style="27" customWidth="1"/>
    <col min="9196" max="9196" width="12.85546875" style="27" customWidth="1"/>
    <col min="9197" max="9197" width="44.85546875" style="27" customWidth="1"/>
    <col min="9198" max="9198" width="15" style="27" customWidth="1"/>
    <col min="9199" max="9199" width="16.7109375" style="27" customWidth="1"/>
    <col min="9200" max="9200" width="25.5703125" style="27" customWidth="1"/>
    <col min="9201" max="9201" width="14.28515625" style="27" customWidth="1"/>
    <col min="9202" max="9202" width="14.140625" style="27" customWidth="1"/>
    <col min="9203" max="9203" width="14" style="27" customWidth="1"/>
    <col min="9204" max="9439" width="9.140625" style="27"/>
    <col min="9440" max="9440" width="6.42578125" style="27" customWidth="1"/>
    <col min="9441" max="9441" width="10.140625" style="27" customWidth="1"/>
    <col min="9442" max="9442" width="37.5703125" style="27" customWidth="1"/>
    <col min="9443" max="9444" width="11.140625" style="27" customWidth="1"/>
    <col min="9445" max="9445" width="22.7109375" style="27" customWidth="1"/>
    <col min="9446" max="9446" width="15.7109375" style="27" customWidth="1"/>
    <col min="9447" max="9447" width="9" style="27" customWidth="1"/>
    <col min="9448" max="9448" width="20" style="27" customWidth="1"/>
    <col min="9449" max="9449" width="9.140625" style="27"/>
    <col min="9450" max="9451" width="13.7109375" style="27" customWidth="1"/>
    <col min="9452" max="9452" width="12.85546875" style="27" customWidth="1"/>
    <col min="9453" max="9453" width="44.85546875" style="27" customWidth="1"/>
    <col min="9454" max="9454" width="15" style="27" customWidth="1"/>
    <col min="9455" max="9455" width="16.7109375" style="27" customWidth="1"/>
    <col min="9456" max="9456" width="25.5703125" style="27" customWidth="1"/>
    <col min="9457" max="9457" width="14.28515625" style="27" customWidth="1"/>
    <col min="9458" max="9458" width="14.140625" style="27" customWidth="1"/>
    <col min="9459" max="9459" width="14" style="27" customWidth="1"/>
    <col min="9460" max="9695" width="9.140625" style="27"/>
    <col min="9696" max="9696" width="6.42578125" style="27" customWidth="1"/>
    <col min="9697" max="9697" width="10.140625" style="27" customWidth="1"/>
    <col min="9698" max="9698" width="37.5703125" style="27" customWidth="1"/>
    <col min="9699" max="9700" width="11.140625" style="27" customWidth="1"/>
    <col min="9701" max="9701" width="22.7109375" style="27" customWidth="1"/>
    <col min="9702" max="9702" width="15.7109375" style="27" customWidth="1"/>
    <col min="9703" max="9703" width="9" style="27" customWidth="1"/>
    <col min="9704" max="9704" width="20" style="27" customWidth="1"/>
    <col min="9705" max="9705" width="9.140625" style="27"/>
    <col min="9706" max="9707" width="13.7109375" style="27" customWidth="1"/>
    <col min="9708" max="9708" width="12.85546875" style="27" customWidth="1"/>
    <col min="9709" max="9709" width="44.85546875" style="27" customWidth="1"/>
    <col min="9710" max="9710" width="15" style="27" customWidth="1"/>
    <col min="9711" max="9711" width="16.7109375" style="27" customWidth="1"/>
    <col min="9712" max="9712" width="25.5703125" style="27" customWidth="1"/>
    <col min="9713" max="9713" width="14.28515625" style="27" customWidth="1"/>
    <col min="9714" max="9714" width="14.140625" style="27" customWidth="1"/>
    <col min="9715" max="9715" width="14" style="27" customWidth="1"/>
    <col min="9716" max="9951" width="9.140625" style="27"/>
    <col min="9952" max="9952" width="6.42578125" style="27" customWidth="1"/>
    <col min="9953" max="9953" width="10.140625" style="27" customWidth="1"/>
    <col min="9954" max="9954" width="37.5703125" style="27" customWidth="1"/>
    <col min="9955" max="9956" width="11.140625" style="27" customWidth="1"/>
    <col min="9957" max="9957" width="22.7109375" style="27" customWidth="1"/>
    <col min="9958" max="9958" width="15.7109375" style="27" customWidth="1"/>
    <col min="9959" max="9959" width="9" style="27" customWidth="1"/>
    <col min="9960" max="9960" width="20" style="27" customWidth="1"/>
    <col min="9961" max="9961" width="9.140625" style="27"/>
    <col min="9962" max="9963" width="13.7109375" style="27" customWidth="1"/>
    <col min="9964" max="9964" width="12.85546875" style="27" customWidth="1"/>
    <col min="9965" max="9965" width="44.85546875" style="27" customWidth="1"/>
    <col min="9966" max="9966" width="15" style="27" customWidth="1"/>
    <col min="9967" max="9967" width="16.7109375" style="27" customWidth="1"/>
    <col min="9968" max="9968" width="25.5703125" style="27" customWidth="1"/>
    <col min="9969" max="9969" width="14.28515625" style="27" customWidth="1"/>
    <col min="9970" max="9970" width="14.140625" style="27" customWidth="1"/>
    <col min="9971" max="9971" width="14" style="27" customWidth="1"/>
    <col min="9972" max="10207" width="9.140625" style="27"/>
    <col min="10208" max="10208" width="6.42578125" style="27" customWidth="1"/>
    <col min="10209" max="10209" width="10.140625" style="27" customWidth="1"/>
    <col min="10210" max="10210" width="37.5703125" style="27" customWidth="1"/>
    <col min="10211" max="10212" width="11.140625" style="27" customWidth="1"/>
    <col min="10213" max="10213" width="22.7109375" style="27" customWidth="1"/>
    <col min="10214" max="10214" width="15.7109375" style="27" customWidth="1"/>
    <col min="10215" max="10215" width="9" style="27" customWidth="1"/>
    <col min="10216" max="10216" width="20" style="27" customWidth="1"/>
    <col min="10217" max="10217" width="9.140625" style="27"/>
    <col min="10218" max="10219" width="13.7109375" style="27" customWidth="1"/>
    <col min="10220" max="10220" width="12.85546875" style="27" customWidth="1"/>
    <col min="10221" max="10221" width="44.85546875" style="27" customWidth="1"/>
    <col min="10222" max="10222" width="15" style="27" customWidth="1"/>
    <col min="10223" max="10223" width="16.7109375" style="27" customWidth="1"/>
    <col min="10224" max="10224" width="25.5703125" style="27" customWidth="1"/>
    <col min="10225" max="10225" width="14.28515625" style="27" customWidth="1"/>
    <col min="10226" max="10226" width="14.140625" style="27" customWidth="1"/>
    <col min="10227" max="10227" width="14" style="27" customWidth="1"/>
    <col min="10228" max="10463" width="9.140625" style="27"/>
    <col min="10464" max="10464" width="6.42578125" style="27" customWidth="1"/>
    <col min="10465" max="10465" width="10.140625" style="27" customWidth="1"/>
    <col min="10466" max="10466" width="37.5703125" style="27" customWidth="1"/>
    <col min="10467" max="10468" width="11.140625" style="27" customWidth="1"/>
    <col min="10469" max="10469" width="22.7109375" style="27" customWidth="1"/>
    <col min="10470" max="10470" width="15.7109375" style="27" customWidth="1"/>
    <col min="10471" max="10471" width="9" style="27" customWidth="1"/>
    <col min="10472" max="10472" width="20" style="27" customWidth="1"/>
    <col min="10473" max="10473" width="9.140625" style="27"/>
    <col min="10474" max="10475" width="13.7109375" style="27" customWidth="1"/>
    <col min="10476" max="10476" width="12.85546875" style="27" customWidth="1"/>
    <col min="10477" max="10477" width="44.85546875" style="27" customWidth="1"/>
    <col min="10478" max="10478" width="15" style="27" customWidth="1"/>
    <col min="10479" max="10479" width="16.7109375" style="27" customWidth="1"/>
    <col min="10480" max="10480" width="25.5703125" style="27" customWidth="1"/>
    <col min="10481" max="10481" width="14.28515625" style="27" customWidth="1"/>
    <col min="10482" max="10482" width="14.140625" style="27" customWidth="1"/>
    <col min="10483" max="10483" width="14" style="27" customWidth="1"/>
    <col min="10484" max="10719" width="9.140625" style="27"/>
    <col min="10720" max="10720" width="6.42578125" style="27" customWidth="1"/>
    <col min="10721" max="10721" width="10.140625" style="27" customWidth="1"/>
    <col min="10722" max="10722" width="37.5703125" style="27" customWidth="1"/>
    <col min="10723" max="10724" width="11.140625" style="27" customWidth="1"/>
    <col min="10725" max="10725" width="22.7109375" style="27" customWidth="1"/>
    <col min="10726" max="10726" width="15.7109375" style="27" customWidth="1"/>
    <col min="10727" max="10727" width="9" style="27" customWidth="1"/>
    <col min="10728" max="10728" width="20" style="27" customWidth="1"/>
    <col min="10729" max="10729" width="9.140625" style="27"/>
    <col min="10730" max="10731" width="13.7109375" style="27" customWidth="1"/>
    <col min="10732" max="10732" width="12.85546875" style="27" customWidth="1"/>
    <col min="10733" max="10733" width="44.85546875" style="27" customWidth="1"/>
    <col min="10734" max="10734" width="15" style="27" customWidth="1"/>
    <col min="10735" max="10735" width="16.7109375" style="27" customWidth="1"/>
    <col min="10736" max="10736" width="25.5703125" style="27" customWidth="1"/>
    <col min="10737" max="10737" width="14.28515625" style="27" customWidth="1"/>
    <col min="10738" max="10738" width="14.140625" style="27" customWidth="1"/>
    <col min="10739" max="10739" width="14" style="27" customWidth="1"/>
    <col min="10740" max="10975" width="9.140625" style="27"/>
    <col min="10976" max="10976" width="6.42578125" style="27" customWidth="1"/>
    <col min="10977" max="10977" width="10.140625" style="27" customWidth="1"/>
    <col min="10978" max="10978" width="37.5703125" style="27" customWidth="1"/>
    <col min="10979" max="10980" width="11.140625" style="27" customWidth="1"/>
    <col min="10981" max="10981" width="22.7109375" style="27" customWidth="1"/>
    <col min="10982" max="10982" width="15.7109375" style="27" customWidth="1"/>
    <col min="10983" max="10983" width="9" style="27" customWidth="1"/>
    <col min="10984" max="10984" width="20" style="27" customWidth="1"/>
    <col min="10985" max="10985" width="9.140625" style="27"/>
    <col min="10986" max="10987" width="13.7109375" style="27" customWidth="1"/>
    <col min="10988" max="10988" width="12.85546875" style="27" customWidth="1"/>
    <col min="10989" max="10989" width="44.85546875" style="27" customWidth="1"/>
    <col min="10990" max="10990" width="15" style="27" customWidth="1"/>
    <col min="10991" max="10991" width="16.7109375" style="27" customWidth="1"/>
    <col min="10992" max="10992" width="25.5703125" style="27" customWidth="1"/>
    <col min="10993" max="10993" width="14.28515625" style="27" customWidth="1"/>
    <col min="10994" max="10994" width="14.140625" style="27" customWidth="1"/>
    <col min="10995" max="10995" width="14" style="27" customWidth="1"/>
    <col min="10996" max="11231" width="9.140625" style="27"/>
    <col min="11232" max="11232" width="6.42578125" style="27" customWidth="1"/>
    <col min="11233" max="11233" width="10.140625" style="27" customWidth="1"/>
    <col min="11234" max="11234" width="37.5703125" style="27" customWidth="1"/>
    <col min="11235" max="11236" width="11.140625" style="27" customWidth="1"/>
    <col min="11237" max="11237" width="22.7109375" style="27" customWidth="1"/>
    <col min="11238" max="11238" width="15.7109375" style="27" customWidth="1"/>
    <col min="11239" max="11239" width="9" style="27" customWidth="1"/>
    <col min="11240" max="11240" width="20" style="27" customWidth="1"/>
    <col min="11241" max="11241" width="9.140625" style="27"/>
    <col min="11242" max="11243" width="13.7109375" style="27" customWidth="1"/>
    <col min="11244" max="11244" width="12.85546875" style="27" customWidth="1"/>
    <col min="11245" max="11245" width="44.85546875" style="27" customWidth="1"/>
    <col min="11246" max="11246" width="15" style="27" customWidth="1"/>
    <col min="11247" max="11247" width="16.7109375" style="27" customWidth="1"/>
    <col min="11248" max="11248" width="25.5703125" style="27" customWidth="1"/>
    <col min="11249" max="11249" width="14.28515625" style="27" customWidth="1"/>
    <col min="11250" max="11250" width="14.140625" style="27" customWidth="1"/>
    <col min="11251" max="11251" width="14" style="27" customWidth="1"/>
    <col min="11252" max="11487" width="9.140625" style="27"/>
    <col min="11488" max="11488" width="6.42578125" style="27" customWidth="1"/>
    <col min="11489" max="11489" width="10.140625" style="27" customWidth="1"/>
    <col min="11490" max="11490" width="37.5703125" style="27" customWidth="1"/>
    <col min="11491" max="11492" width="11.140625" style="27" customWidth="1"/>
    <col min="11493" max="11493" width="22.7109375" style="27" customWidth="1"/>
    <col min="11494" max="11494" width="15.7109375" style="27" customWidth="1"/>
    <col min="11495" max="11495" width="9" style="27" customWidth="1"/>
    <col min="11496" max="11496" width="20" style="27" customWidth="1"/>
    <col min="11497" max="11497" width="9.140625" style="27"/>
    <col min="11498" max="11499" width="13.7109375" style="27" customWidth="1"/>
    <col min="11500" max="11500" width="12.85546875" style="27" customWidth="1"/>
    <col min="11501" max="11501" width="44.85546875" style="27" customWidth="1"/>
    <col min="11502" max="11502" width="15" style="27" customWidth="1"/>
    <col min="11503" max="11503" width="16.7109375" style="27" customWidth="1"/>
    <col min="11504" max="11504" width="25.5703125" style="27" customWidth="1"/>
    <col min="11505" max="11505" width="14.28515625" style="27" customWidth="1"/>
    <col min="11506" max="11506" width="14.140625" style="27" customWidth="1"/>
    <col min="11507" max="11507" width="14" style="27" customWidth="1"/>
    <col min="11508" max="11743" width="9.140625" style="27"/>
    <col min="11744" max="11744" width="6.42578125" style="27" customWidth="1"/>
    <col min="11745" max="11745" width="10.140625" style="27" customWidth="1"/>
    <col min="11746" max="11746" width="37.5703125" style="27" customWidth="1"/>
    <col min="11747" max="11748" width="11.140625" style="27" customWidth="1"/>
    <col min="11749" max="11749" width="22.7109375" style="27" customWidth="1"/>
    <col min="11750" max="11750" width="15.7109375" style="27" customWidth="1"/>
    <col min="11751" max="11751" width="9" style="27" customWidth="1"/>
    <col min="11752" max="11752" width="20" style="27" customWidth="1"/>
    <col min="11753" max="11753" width="9.140625" style="27"/>
    <col min="11754" max="11755" width="13.7109375" style="27" customWidth="1"/>
    <col min="11756" max="11756" width="12.85546875" style="27" customWidth="1"/>
    <col min="11757" max="11757" width="44.85546875" style="27" customWidth="1"/>
    <col min="11758" max="11758" width="15" style="27" customWidth="1"/>
    <col min="11759" max="11759" width="16.7109375" style="27" customWidth="1"/>
    <col min="11760" max="11760" width="25.5703125" style="27" customWidth="1"/>
    <col min="11761" max="11761" width="14.28515625" style="27" customWidth="1"/>
    <col min="11762" max="11762" width="14.140625" style="27" customWidth="1"/>
    <col min="11763" max="11763" width="14" style="27" customWidth="1"/>
    <col min="11764" max="11999" width="9.140625" style="27"/>
    <col min="12000" max="12000" width="6.42578125" style="27" customWidth="1"/>
    <col min="12001" max="12001" width="10.140625" style="27" customWidth="1"/>
    <col min="12002" max="12002" width="37.5703125" style="27" customWidth="1"/>
    <col min="12003" max="12004" width="11.140625" style="27" customWidth="1"/>
    <col min="12005" max="12005" width="22.7109375" style="27" customWidth="1"/>
    <col min="12006" max="12006" width="15.7109375" style="27" customWidth="1"/>
    <col min="12007" max="12007" width="9" style="27" customWidth="1"/>
    <col min="12008" max="12008" width="20" style="27" customWidth="1"/>
    <col min="12009" max="12009" width="9.140625" style="27"/>
    <col min="12010" max="12011" width="13.7109375" style="27" customWidth="1"/>
    <col min="12012" max="12012" width="12.85546875" style="27" customWidth="1"/>
    <col min="12013" max="12013" width="44.85546875" style="27" customWidth="1"/>
    <col min="12014" max="12014" width="15" style="27" customWidth="1"/>
    <col min="12015" max="12015" width="16.7109375" style="27" customWidth="1"/>
    <col min="12016" max="12016" width="25.5703125" style="27" customWidth="1"/>
    <col min="12017" max="12017" width="14.28515625" style="27" customWidth="1"/>
    <col min="12018" max="12018" width="14.140625" style="27" customWidth="1"/>
    <col min="12019" max="12019" width="14" style="27" customWidth="1"/>
    <col min="12020" max="12255" width="9.140625" style="27"/>
    <col min="12256" max="12256" width="6.42578125" style="27" customWidth="1"/>
    <col min="12257" max="12257" width="10.140625" style="27" customWidth="1"/>
    <col min="12258" max="12258" width="37.5703125" style="27" customWidth="1"/>
    <col min="12259" max="12260" width="11.140625" style="27" customWidth="1"/>
    <col min="12261" max="12261" width="22.7109375" style="27" customWidth="1"/>
    <col min="12262" max="12262" width="15.7109375" style="27" customWidth="1"/>
    <col min="12263" max="12263" width="9" style="27" customWidth="1"/>
    <col min="12264" max="12264" width="20" style="27" customWidth="1"/>
    <col min="12265" max="12265" width="9.140625" style="27"/>
    <col min="12266" max="12267" width="13.7109375" style="27" customWidth="1"/>
    <col min="12268" max="12268" width="12.85546875" style="27" customWidth="1"/>
    <col min="12269" max="12269" width="44.85546875" style="27" customWidth="1"/>
    <col min="12270" max="12270" width="15" style="27" customWidth="1"/>
    <col min="12271" max="12271" width="16.7109375" style="27" customWidth="1"/>
    <col min="12272" max="12272" width="25.5703125" style="27" customWidth="1"/>
    <col min="12273" max="12273" width="14.28515625" style="27" customWidth="1"/>
    <col min="12274" max="12274" width="14.140625" style="27" customWidth="1"/>
    <col min="12275" max="12275" width="14" style="27" customWidth="1"/>
    <col min="12276" max="12511" width="9.140625" style="27"/>
    <col min="12512" max="12512" width="6.42578125" style="27" customWidth="1"/>
    <col min="12513" max="12513" width="10.140625" style="27" customWidth="1"/>
    <col min="12514" max="12514" width="37.5703125" style="27" customWidth="1"/>
    <col min="12515" max="12516" width="11.140625" style="27" customWidth="1"/>
    <col min="12517" max="12517" width="22.7109375" style="27" customWidth="1"/>
    <col min="12518" max="12518" width="15.7109375" style="27" customWidth="1"/>
    <col min="12519" max="12519" width="9" style="27" customWidth="1"/>
    <col min="12520" max="12520" width="20" style="27" customWidth="1"/>
    <col min="12521" max="12521" width="9.140625" style="27"/>
    <col min="12522" max="12523" width="13.7109375" style="27" customWidth="1"/>
    <col min="12524" max="12524" width="12.85546875" style="27" customWidth="1"/>
    <col min="12525" max="12525" width="44.85546875" style="27" customWidth="1"/>
    <col min="12526" max="12526" width="15" style="27" customWidth="1"/>
    <col min="12527" max="12527" width="16.7109375" style="27" customWidth="1"/>
    <col min="12528" max="12528" width="25.5703125" style="27" customWidth="1"/>
    <col min="12529" max="12529" width="14.28515625" style="27" customWidth="1"/>
    <col min="12530" max="12530" width="14.140625" style="27" customWidth="1"/>
    <col min="12531" max="12531" width="14" style="27" customWidth="1"/>
    <col min="12532" max="12767" width="9.140625" style="27"/>
    <col min="12768" max="12768" width="6.42578125" style="27" customWidth="1"/>
    <col min="12769" max="12769" width="10.140625" style="27" customWidth="1"/>
    <col min="12770" max="12770" width="37.5703125" style="27" customWidth="1"/>
    <col min="12771" max="12772" width="11.140625" style="27" customWidth="1"/>
    <col min="12773" max="12773" width="22.7109375" style="27" customWidth="1"/>
    <col min="12774" max="12774" width="15.7109375" style="27" customWidth="1"/>
    <col min="12775" max="12775" width="9" style="27" customWidth="1"/>
    <col min="12776" max="12776" width="20" style="27" customWidth="1"/>
    <col min="12777" max="12777" width="9.140625" style="27"/>
    <col min="12778" max="12779" width="13.7109375" style="27" customWidth="1"/>
    <col min="12780" max="12780" width="12.85546875" style="27" customWidth="1"/>
    <col min="12781" max="12781" width="44.85546875" style="27" customWidth="1"/>
    <col min="12782" max="12782" width="15" style="27" customWidth="1"/>
    <col min="12783" max="12783" width="16.7109375" style="27" customWidth="1"/>
    <col min="12784" max="12784" width="25.5703125" style="27" customWidth="1"/>
    <col min="12785" max="12785" width="14.28515625" style="27" customWidth="1"/>
    <col min="12786" max="12786" width="14.140625" style="27" customWidth="1"/>
    <col min="12787" max="12787" width="14" style="27" customWidth="1"/>
    <col min="12788" max="13023" width="9.140625" style="27"/>
    <col min="13024" max="13024" width="6.42578125" style="27" customWidth="1"/>
    <col min="13025" max="13025" width="10.140625" style="27" customWidth="1"/>
    <col min="13026" max="13026" width="37.5703125" style="27" customWidth="1"/>
    <col min="13027" max="13028" width="11.140625" style="27" customWidth="1"/>
    <col min="13029" max="13029" width="22.7109375" style="27" customWidth="1"/>
    <col min="13030" max="13030" width="15.7109375" style="27" customWidth="1"/>
    <col min="13031" max="13031" width="9" style="27" customWidth="1"/>
    <col min="13032" max="13032" width="20" style="27" customWidth="1"/>
    <col min="13033" max="13033" width="9.140625" style="27"/>
    <col min="13034" max="13035" width="13.7109375" style="27" customWidth="1"/>
    <col min="13036" max="13036" width="12.85546875" style="27" customWidth="1"/>
    <col min="13037" max="13037" width="44.85546875" style="27" customWidth="1"/>
    <col min="13038" max="13038" width="15" style="27" customWidth="1"/>
    <col min="13039" max="13039" width="16.7109375" style="27" customWidth="1"/>
    <col min="13040" max="13040" width="25.5703125" style="27" customWidth="1"/>
    <col min="13041" max="13041" width="14.28515625" style="27" customWidth="1"/>
    <col min="13042" max="13042" width="14.140625" style="27" customWidth="1"/>
    <col min="13043" max="13043" width="14" style="27" customWidth="1"/>
    <col min="13044" max="13279" width="9.140625" style="27"/>
    <col min="13280" max="13280" width="6.42578125" style="27" customWidth="1"/>
    <col min="13281" max="13281" width="10.140625" style="27" customWidth="1"/>
    <col min="13282" max="13282" width="37.5703125" style="27" customWidth="1"/>
    <col min="13283" max="13284" width="11.140625" style="27" customWidth="1"/>
    <col min="13285" max="13285" width="22.7109375" style="27" customWidth="1"/>
    <col min="13286" max="13286" width="15.7109375" style="27" customWidth="1"/>
    <col min="13287" max="13287" width="9" style="27" customWidth="1"/>
    <col min="13288" max="13288" width="20" style="27" customWidth="1"/>
    <col min="13289" max="13289" width="9.140625" style="27"/>
    <col min="13290" max="13291" width="13.7109375" style="27" customWidth="1"/>
    <col min="13292" max="13292" width="12.85546875" style="27" customWidth="1"/>
    <col min="13293" max="13293" width="44.85546875" style="27" customWidth="1"/>
    <col min="13294" max="13294" width="15" style="27" customWidth="1"/>
    <col min="13295" max="13295" width="16.7109375" style="27" customWidth="1"/>
    <col min="13296" max="13296" width="25.5703125" style="27" customWidth="1"/>
    <col min="13297" max="13297" width="14.28515625" style="27" customWidth="1"/>
    <col min="13298" max="13298" width="14.140625" style="27" customWidth="1"/>
    <col min="13299" max="13299" width="14" style="27" customWidth="1"/>
    <col min="13300" max="13535" width="9.140625" style="27"/>
    <col min="13536" max="13536" width="6.42578125" style="27" customWidth="1"/>
    <col min="13537" max="13537" width="10.140625" style="27" customWidth="1"/>
    <col min="13538" max="13538" width="37.5703125" style="27" customWidth="1"/>
    <col min="13539" max="13540" width="11.140625" style="27" customWidth="1"/>
    <col min="13541" max="13541" width="22.7109375" style="27" customWidth="1"/>
    <col min="13542" max="13542" width="15.7109375" style="27" customWidth="1"/>
    <col min="13543" max="13543" width="9" style="27" customWidth="1"/>
    <col min="13544" max="13544" width="20" style="27" customWidth="1"/>
    <col min="13545" max="13545" width="9.140625" style="27"/>
    <col min="13546" max="13547" width="13.7109375" style="27" customWidth="1"/>
    <col min="13548" max="13548" width="12.85546875" style="27" customWidth="1"/>
    <col min="13549" max="13549" width="44.85546875" style="27" customWidth="1"/>
    <col min="13550" max="13550" width="15" style="27" customWidth="1"/>
    <col min="13551" max="13551" width="16.7109375" style="27" customWidth="1"/>
    <col min="13552" max="13552" width="25.5703125" style="27" customWidth="1"/>
    <col min="13553" max="13553" width="14.28515625" style="27" customWidth="1"/>
    <col min="13554" max="13554" width="14.140625" style="27" customWidth="1"/>
    <col min="13555" max="13555" width="14" style="27" customWidth="1"/>
    <col min="13556" max="13791" width="9.140625" style="27"/>
    <col min="13792" max="13792" width="6.42578125" style="27" customWidth="1"/>
    <col min="13793" max="13793" width="10.140625" style="27" customWidth="1"/>
    <col min="13794" max="13794" width="37.5703125" style="27" customWidth="1"/>
    <col min="13795" max="13796" width="11.140625" style="27" customWidth="1"/>
    <col min="13797" max="13797" width="22.7109375" style="27" customWidth="1"/>
    <col min="13798" max="13798" width="15.7109375" style="27" customWidth="1"/>
    <col min="13799" max="13799" width="9" style="27" customWidth="1"/>
    <col min="13800" max="13800" width="20" style="27" customWidth="1"/>
    <col min="13801" max="13801" width="9.140625" style="27"/>
    <col min="13802" max="13803" width="13.7109375" style="27" customWidth="1"/>
    <col min="13804" max="13804" width="12.85546875" style="27" customWidth="1"/>
    <col min="13805" max="13805" width="44.85546875" style="27" customWidth="1"/>
    <col min="13806" max="13806" width="15" style="27" customWidth="1"/>
    <col min="13807" max="13807" width="16.7109375" style="27" customWidth="1"/>
    <col min="13808" max="13808" width="25.5703125" style="27" customWidth="1"/>
    <col min="13809" max="13809" width="14.28515625" style="27" customWidth="1"/>
    <col min="13810" max="13810" width="14.140625" style="27" customWidth="1"/>
    <col min="13811" max="13811" width="14" style="27" customWidth="1"/>
    <col min="13812" max="14047" width="9.140625" style="27"/>
    <col min="14048" max="14048" width="6.42578125" style="27" customWidth="1"/>
    <col min="14049" max="14049" width="10.140625" style="27" customWidth="1"/>
    <col min="14050" max="14050" width="37.5703125" style="27" customWidth="1"/>
    <col min="14051" max="14052" width="11.140625" style="27" customWidth="1"/>
    <col min="14053" max="14053" width="22.7109375" style="27" customWidth="1"/>
    <col min="14054" max="14054" width="15.7109375" style="27" customWidth="1"/>
    <col min="14055" max="14055" width="9" style="27" customWidth="1"/>
    <col min="14056" max="14056" width="20" style="27" customWidth="1"/>
    <col min="14057" max="14057" width="9.140625" style="27"/>
    <col min="14058" max="14059" width="13.7109375" style="27" customWidth="1"/>
    <col min="14060" max="14060" width="12.85546875" style="27" customWidth="1"/>
    <col min="14061" max="14061" width="44.85546875" style="27" customWidth="1"/>
    <col min="14062" max="14062" width="15" style="27" customWidth="1"/>
    <col min="14063" max="14063" width="16.7109375" style="27" customWidth="1"/>
    <col min="14064" max="14064" width="25.5703125" style="27" customWidth="1"/>
    <col min="14065" max="14065" width="14.28515625" style="27" customWidth="1"/>
    <col min="14066" max="14066" width="14.140625" style="27" customWidth="1"/>
    <col min="14067" max="14067" width="14" style="27" customWidth="1"/>
    <col min="14068" max="14303" width="9.140625" style="27"/>
    <col min="14304" max="14304" width="6.42578125" style="27" customWidth="1"/>
    <col min="14305" max="14305" width="10.140625" style="27" customWidth="1"/>
    <col min="14306" max="14306" width="37.5703125" style="27" customWidth="1"/>
    <col min="14307" max="14308" width="11.140625" style="27" customWidth="1"/>
    <col min="14309" max="14309" width="22.7109375" style="27" customWidth="1"/>
    <col min="14310" max="14310" width="15.7109375" style="27" customWidth="1"/>
    <col min="14311" max="14311" width="9" style="27" customWidth="1"/>
    <col min="14312" max="14312" width="20" style="27" customWidth="1"/>
    <col min="14313" max="14313" width="9.140625" style="27"/>
    <col min="14314" max="14315" width="13.7109375" style="27" customWidth="1"/>
    <col min="14316" max="14316" width="12.85546875" style="27" customWidth="1"/>
    <col min="14317" max="14317" width="44.85546875" style="27" customWidth="1"/>
    <col min="14318" max="14318" width="15" style="27" customWidth="1"/>
    <col min="14319" max="14319" width="16.7109375" style="27" customWidth="1"/>
    <col min="14320" max="14320" width="25.5703125" style="27" customWidth="1"/>
    <col min="14321" max="14321" width="14.28515625" style="27" customWidth="1"/>
    <col min="14322" max="14322" width="14.140625" style="27" customWidth="1"/>
    <col min="14323" max="14323" width="14" style="27" customWidth="1"/>
    <col min="14324" max="14559" width="9.140625" style="27"/>
    <col min="14560" max="14560" width="6.42578125" style="27" customWidth="1"/>
    <col min="14561" max="14561" width="10.140625" style="27" customWidth="1"/>
    <col min="14562" max="14562" width="37.5703125" style="27" customWidth="1"/>
    <col min="14563" max="14564" width="11.140625" style="27" customWidth="1"/>
    <col min="14565" max="14565" width="22.7109375" style="27" customWidth="1"/>
    <col min="14566" max="14566" width="15.7109375" style="27" customWidth="1"/>
    <col min="14567" max="14567" width="9" style="27" customWidth="1"/>
    <col min="14568" max="14568" width="20" style="27" customWidth="1"/>
    <col min="14569" max="14569" width="9.140625" style="27"/>
    <col min="14570" max="14571" width="13.7109375" style="27" customWidth="1"/>
    <col min="14572" max="14572" width="12.85546875" style="27" customWidth="1"/>
    <col min="14573" max="14573" width="44.85546875" style="27" customWidth="1"/>
    <col min="14574" max="14574" width="15" style="27" customWidth="1"/>
    <col min="14575" max="14575" width="16.7109375" style="27" customWidth="1"/>
    <col min="14576" max="14576" width="25.5703125" style="27" customWidth="1"/>
    <col min="14577" max="14577" width="14.28515625" style="27" customWidth="1"/>
    <col min="14578" max="14578" width="14.140625" style="27" customWidth="1"/>
    <col min="14579" max="14579" width="14" style="27" customWidth="1"/>
    <col min="14580" max="14815" width="9.140625" style="27"/>
    <col min="14816" max="14816" width="6.42578125" style="27" customWidth="1"/>
    <col min="14817" max="14817" width="10.140625" style="27" customWidth="1"/>
    <col min="14818" max="14818" width="37.5703125" style="27" customWidth="1"/>
    <col min="14819" max="14820" width="11.140625" style="27" customWidth="1"/>
    <col min="14821" max="14821" width="22.7109375" style="27" customWidth="1"/>
    <col min="14822" max="14822" width="15.7109375" style="27" customWidth="1"/>
    <col min="14823" max="14823" width="9" style="27" customWidth="1"/>
    <col min="14824" max="14824" width="20" style="27" customWidth="1"/>
    <col min="14825" max="14825" width="9.140625" style="27"/>
    <col min="14826" max="14827" width="13.7109375" style="27" customWidth="1"/>
    <col min="14828" max="14828" width="12.85546875" style="27" customWidth="1"/>
    <col min="14829" max="14829" width="44.85546875" style="27" customWidth="1"/>
    <col min="14830" max="14830" width="15" style="27" customWidth="1"/>
    <col min="14831" max="14831" width="16.7109375" style="27" customWidth="1"/>
    <col min="14832" max="14832" width="25.5703125" style="27" customWidth="1"/>
    <col min="14833" max="14833" width="14.28515625" style="27" customWidth="1"/>
    <col min="14834" max="14834" width="14.140625" style="27" customWidth="1"/>
    <col min="14835" max="14835" width="14" style="27" customWidth="1"/>
    <col min="14836" max="16384" width="9.140625" style="27"/>
  </cols>
  <sheetData>
    <row r="2" spans="1:15" ht="25.5" customHeight="1" x14ac:dyDescent="0.2">
      <c r="A2" s="127"/>
      <c r="B2" s="129" t="s">
        <v>0</v>
      </c>
      <c r="C2" s="130" t="s">
        <v>9</v>
      </c>
      <c r="D2" s="126" t="s">
        <v>10</v>
      </c>
      <c r="E2" s="126" t="s">
        <v>11</v>
      </c>
      <c r="F2" s="126" t="s">
        <v>1</v>
      </c>
      <c r="G2" s="136" t="s">
        <v>12</v>
      </c>
      <c r="H2" s="136" t="s">
        <v>13</v>
      </c>
      <c r="I2" s="134" t="s">
        <v>99</v>
      </c>
      <c r="J2" s="134" t="s">
        <v>100</v>
      </c>
      <c r="K2" s="134" t="s">
        <v>101</v>
      </c>
      <c r="L2" s="134" t="s">
        <v>102</v>
      </c>
      <c r="M2" s="134" t="s">
        <v>103</v>
      </c>
      <c r="N2" s="134" t="s">
        <v>104</v>
      </c>
      <c r="O2" s="134" t="s">
        <v>105</v>
      </c>
    </row>
    <row r="3" spans="1:15" s="28" customFormat="1" ht="22.5" customHeight="1" x14ac:dyDescent="0.25">
      <c r="A3" s="128"/>
      <c r="B3" s="129"/>
      <c r="C3" s="131"/>
      <c r="D3" s="132"/>
      <c r="E3" s="133"/>
      <c r="F3" s="126"/>
      <c r="G3" s="136"/>
      <c r="H3" s="136"/>
      <c r="I3" s="135"/>
      <c r="J3" s="135"/>
      <c r="K3" s="135"/>
      <c r="L3" s="135"/>
      <c r="M3" s="135"/>
      <c r="N3" s="135"/>
      <c r="O3" s="135"/>
    </row>
    <row r="4" spans="1:15" ht="12" customHeight="1" x14ac:dyDescent="0.2">
      <c r="A4" s="29"/>
      <c r="B4" s="32">
        <v>1</v>
      </c>
      <c r="C4" s="32">
        <v>2617</v>
      </c>
      <c r="D4" s="36" t="s">
        <v>61</v>
      </c>
      <c r="E4" s="31">
        <v>29390</v>
      </c>
      <c r="F4" s="32">
        <v>1980</v>
      </c>
      <c r="G4" s="36" t="s">
        <v>17</v>
      </c>
      <c r="H4" s="36" t="s">
        <v>18</v>
      </c>
      <c r="I4" s="76">
        <v>50</v>
      </c>
      <c r="J4" s="76">
        <v>57.39865434728118</v>
      </c>
      <c r="K4" s="76"/>
      <c r="L4" s="76">
        <v>65.851823993982705</v>
      </c>
      <c r="M4" s="76">
        <v>173.25047834126389</v>
      </c>
      <c r="N4" s="81">
        <v>0.57719898356080057</v>
      </c>
      <c r="O4" s="75">
        <v>100.00000000000001</v>
      </c>
    </row>
    <row r="5" spans="1:15" ht="12" customHeight="1" x14ac:dyDescent="0.2">
      <c r="A5" s="29"/>
      <c r="B5" s="32">
        <v>2</v>
      </c>
      <c r="C5" s="81">
        <v>3202</v>
      </c>
      <c r="D5" s="36" t="s">
        <v>49</v>
      </c>
      <c r="E5" s="31">
        <v>31151</v>
      </c>
      <c r="F5" s="32">
        <v>1985</v>
      </c>
      <c r="G5" s="36" t="s">
        <v>32</v>
      </c>
      <c r="H5" s="36" t="s">
        <v>33</v>
      </c>
      <c r="I5" s="76">
        <v>31.649428188650042</v>
      </c>
      <c r="J5" s="76">
        <v>75</v>
      </c>
      <c r="K5" s="76">
        <v>27.969865328946188</v>
      </c>
      <c r="L5" s="76"/>
      <c r="M5" s="76">
        <v>134.61929351759622</v>
      </c>
      <c r="N5" s="81">
        <v>0.57719898356080057</v>
      </c>
      <c r="O5" s="75">
        <v>77.702119386029608</v>
      </c>
    </row>
    <row r="6" spans="1:15" ht="12" customHeight="1" x14ac:dyDescent="0.2">
      <c r="A6" s="29"/>
      <c r="B6" s="32">
        <v>3</v>
      </c>
      <c r="C6" s="81">
        <v>3201</v>
      </c>
      <c r="D6" s="36" t="s">
        <v>69</v>
      </c>
      <c r="E6" s="31">
        <v>25230</v>
      </c>
      <c r="F6" s="32">
        <v>1969</v>
      </c>
      <c r="G6" s="36" t="s">
        <v>32</v>
      </c>
      <c r="H6" s="36" t="s">
        <v>33</v>
      </c>
      <c r="I6" s="76">
        <v>14.650596400744623</v>
      </c>
      <c r="J6" s="76">
        <v>54.57110472476073</v>
      </c>
      <c r="K6" s="76">
        <v>37.725875182048661</v>
      </c>
      <c r="L6" s="76">
        <v>16.823367180644354</v>
      </c>
      <c r="M6" s="76">
        <v>109.12034708745374</v>
      </c>
      <c r="N6" s="81">
        <v>0.57719898356080057</v>
      </c>
      <c r="O6" s="75">
        <v>62.984153424680059</v>
      </c>
    </row>
    <row r="7" spans="1:15" ht="12" customHeight="1" x14ac:dyDescent="0.2">
      <c r="A7" s="29"/>
      <c r="B7" s="32">
        <v>4</v>
      </c>
      <c r="C7" s="35">
        <v>3168</v>
      </c>
      <c r="D7" s="36" t="s">
        <v>68</v>
      </c>
      <c r="E7" s="31">
        <v>26528</v>
      </c>
      <c r="F7" s="32">
        <v>1972</v>
      </c>
      <c r="G7" s="36" t="s">
        <v>17</v>
      </c>
      <c r="H7" s="36" t="s">
        <v>18</v>
      </c>
      <c r="I7" s="76">
        <v>13.991228501871271</v>
      </c>
      <c r="J7" s="76">
        <v>12.047629106834043</v>
      </c>
      <c r="K7" s="76"/>
      <c r="L7" s="76">
        <v>78.304963001998189</v>
      </c>
      <c r="M7" s="76">
        <v>104.3438206107035</v>
      </c>
      <c r="N7" s="81">
        <v>0.57719898356080057</v>
      </c>
      <c r="O7" s="75">
        <v>60.227147197348572</v>
      </c>
    </row>
    <row r="8" spans="1:15" ht="12" customHeight="1" x14ac:dyDescent="0.2">
      <c r="A8" s="29"/>
      <c r="B8" s="32">
        <v>5</v>
      </c>
      <c r="C8" s="81">
        <v>2591</v>
      </c>
      <c r="D8" s="36" t="s">
        <v>67</v>
      </c>
      <c r="E8" s="31">
        <v>20951</v>
      </c>
      <c r="F8" s="32">
        <v>1957</v>
      </c>
      <c r="G8" s="36" t="s">
        <v>32</v>
      </c>
      <c r="H8" s="36" t="s">
        <v>33</v>
      </c>
      <c r="I8" s="76">
        <v>13.522601089997444</v>
      </c>
      <c r="J8" s="76">
        <v>38.795952952601041</v>
      </c>
      <c r="K8" s="76">
        <v>47.178021108653837</v>
      </c>
      <c r="L8" s="76">
        <v>17.912260286707092</v>
      </c>
      <c r="M8" s="76">
        <v>103.88623434796197</v>
      </c>
      <c r="N8" s="81">
        <v>0.57719898356080057</v>
      </c>
      <c r="O8" s="75">
        <v>59.963028871602781</v>
      </c>
    </row>
    <row r="9" spans="1:15" ht="12" customHeight="1" x14ac:dyDescent="0.2">
      <c r="A9" s="29"/>
      <c r="B9" s="32">
        <v>6</v>
      </c>
      <c r="C9" s="35">
        <v>2614</v>
      </c>
      <c r="D9" s="36" t="s">
        <v>71</v>
      </c>
      <c r="E9" s="31">
        <v>31630</v>
      </c>
      <c r="F9" s="32">
        <v>1986</v>
      </c>
      <c r="G9" s="36" t="s">
        <v>17</v>
      </c>
      <c r="H9" s="36" t="s">
        <v>18</v>
      </c>
      <c r="I9" s="76"/>
      <c r="J9" s="76"/>
      <c r="K9" s="76"/>
      <c r="L9" s="76">
        <v>100</v>
      </c>
      <c r="M9" s="76">
        <v>100</v>
      </c>
      <c r="N9" s="81">
        <v>0.57719898356080057</v>
      </c>
      <c r="O9" s="75">
        <v>57.719898356080058</v>
      </c>
    </row>
    <row r="10" spans="1:15" ht="12" customHeight="1" x14ac:dyDescent="0.2">
      <c r="A10" s="29"/>
      <c r="B10" s="32">
        <v>7</v>
      </c>
      <c r="C10" s="35">
        <v>2618</v>
      </c>
      <c r="D10" s="36" t="s">
        <v>16</v>
      </c>
      <c r="E10" s="31">
        <v>27097</v>
      </c>
      <c r="F10" s="32">
        <v>1974</v>
      </c>
      <c r="G10" s="36" t="s">
        <v>17</v>
      </c>
      <c r="H10" s="36" t="s">
        <v>18</v>
      </c>
      <c r="I10" s="76">
        <v>27.834581754513746</v>
      </c>
      <c r="J10" s="76">
        <v>65.636475133958342</v>
      </c>
      <c r="K10" s="76"/>
      <c r="L10" s="76">
        <v>0</v>
      </c>
      <c r="M10" s="76">
        <v>93.471056888472091</v>
      </c>
      <c r="N10" s="81">
        <v>0.57719898356080057</v>
      </c>
      <c r="O10" s="75">
        <v>53.951399028379861</v>
      </c>
    </row>
    <row r="11" spans="1:15" ht="12" customHeight="1" x14ac:dyDescent="0.2">
      <c r="A11" s="29"/>
      <c r="B11" s="32">
        <v>8</v>
      </c>
      <c r="C11" s="35">
        <v>3232</v>
      </c>
      <c r="D11" s="36" t="s">
        <v>59</v>
      </c>
      <c r="E11" s="31">
        <v>21204</v>
      </c>
      <c r="F11" s="32">
        <v>1958</v>
      </c>
      <c r="G11" s="36" t="s">
        <v>17</v>
      </c>
      <c r="H11" s="36" t="s">
        <v>18</v>
      </c>
      <c r="I11" s="76">
        <v>35.224908996359851</v>
      </c>
      <c r="J11" s="76">
        <v>0</v>
      </c>
      <c r="K11" s="76"/>
      <c r="L11" s="76">
        <v>56.098234830459987</v>
      </c>
      <c r="M11" s="76">
        <v>91.32314382681983</v>
      </c>
      <c r="N11" s="81">
        <v>0.57719898356080057</v>
      </c>
      <c r="O11" s="75">
        <v>52.711625792417209</v>
      </c>
    </row>
    <row r="12" spans="1:15" ht="12" customHeight="1" x14ac:dyDescent="0.2">
      <c r="A12" s="29"/>
      <c r="B12" s="32">
        <v>9</v>
      </c>
      <c r="C12" s="35">
        <v>1448</v>
      </c>
      <c r="D12" s="36" t="s">
        <v>66</v>
      </c>
      <c r="E12" s="31">
        <v>26589</v>
      </c>
      <c r="F12" s="32">
        <v>1972</v>
      </c>
      <c r="G12" s="36" t="s">
        <v>19</v>
      </c>
      <c r="H12" s="36" t="s">
        <v>19</v>
      </c>
      <c r="I12" s="76">
        <v>0</v>
      </c>
      <c r="J12" s="76">
        <v>40.142989789371292</v>
      </c>
      <c r="K12" s="76">
        <v>50.000000000000007</v>
      </c>
      <c r="L12" s="76"/>
      <c r="M12" s="76">
        <v>90.142989789371299</v>
      </c>
      <c r="N12" s="81">
        <v>0.57719898356080057</v>
      </c>
      <c r="O12" s="75">
        <v>52.030442081556735</v>
      </c>
    </row>
    <row r="13" spans="1:15" ht="12" customHeight="1" x14ac:dyDescent="0.2">
      <c r="A13" s="29"/>
      <c r="B13" s="32">
        <v>10</v>
      </c>
      <c r="C13" s="35">
        <v>3227</v>
      </c>
      <c r="D13" s="36" t="s">
        <v>41</v>
      </c>
      <c r="E13" s="31">
        <v>26261</v>
      </c>
      <c r="F13" s="32">
        <v>1971</v>
      </c>
      <c r="G13" s="36" t="s">
        <v>17</v>
      </c>
      <c r="H13" s="36" t="s">
        <v>18</v>
      </c>
      <c r="I13" s="76">
        <v>35.9139365574623</v>
      </c>
      <c r="J13" s="76">
        <v>11.326349160307029</v>
      </c>
      <c r="K13" s="76"/>
      <c r="L13" s="76">
        <v>32.914757871562422</v>
      </c>
      <c r="M13" s="76">
        <v>80.15504358933174</v>
      </c>
      <c r="N13" s="81">
        <v>0.57719898356080057</v>
      </c>
      <c r="O13" s="75">
        <v>46.265409687033944</v>
      </c>
    </row>
    <row r="14" spans="1:15" ht="12" customHeight="1" x14ac:dyDescent="0.2">
      <c r="A14" s="29"/>
      <c r="B14" s="32">
        <v>11</v>
      </c>
      <c r="C14" s="35">
        <v>1840</v>
      </c>
      <c r="D14" s="36" t="s">
        <v>51</v>
      </c>
      <c r="E14" s="31">
        <v>30204</v>
      </c>
      <c r="F14" s="32">
        <v>1982</v>
      </c>
      <c r="G14" s="36" t="s">
        <v>22</v>
      </c>
      <c r="H14" s="36" t="s">
        <v>23</v>
      </c>
      <c r="I14" s="76">
        <v>24.996222661458344</v>
      </c>
      <c r="J14" s="76">
        <v>49.660137560515743</v>
      </c>
      <c r="K14" s="76"/>
      <c r="L14" s="76"/>
      <c r="M14" s="76">
        <v>74.656360221974083</v>
      </c>
      <c r="N14" s="81">
        <v>0.57719898356080057</v>
      </c>
      <c r="O14" s="75">
        <v>43.091575236472423</v>
      </c>
    </row>
    <row r="15" spans="1:15" ht="12" customHeight="1" x14ac:dyDescent="0.2">
      <c r="A15" s="29"/>
      <c r="B15" s="32">
        <v>12</v>
      </c>
      <c r="C15" s="81">
        <v>2592</v>
      </c>
      <c r="D15" s="30" t="s">
        <v>47</v>
      </c>
      <c r="E15" s="31">
        <v>25242</v>
      </c>
      <c r="F15" s="32">
        <v>1969</v>
      </c>
      <c r="G15" s="36" t="s">
        <v>19</v>
      </c>
      <c r="H15" s="36" t="s">
        <v>19</v>
      </c>
      <c r="I15" s="76">
        <v>0</v>
      </c>
      <c r="J15" s="76">
        <v>48.120683104775203</v>
      </c>
      <c r="K15" s="76"/>
      <c r="L15" s="76">
        <v>21.289161816168264</v>
      </c>
      <c r="M15" s="76">
        <v>69.40984492094347</v>
      </c>
      <c r="N15" s="81">
        <v>0.57719898356080057</v>
      </c>
      <c r="O15" s="75">
        <v>40.063291937481367</v>
      </c>
    </row>
    <row r="16" spans="1:15" ht="12" customHeight="1" x14ac:dyDescent="0.2">
      <c r="A16" s="29"/>
      <c r="B16" s="32">
        <v>13</v>
      </c>
      <c r="C16" s="81">
        <v>3203</v>
      </c>
      <c r="D16" s="36" t="s">
        <v>46</v>
      </c>
      <c r="E16" s="31">
        <v>31062</v>
      </c>
      <c r="F16" s="32">
        <v>1985</v>
      </c>
      <c r="G16" s="36" t="s">
        <v>32</v>
      </c>
      <c r="H16" s="36" t="s">
        <v>33</v>
      </c>
      <c r="I16" s="76">
        <v>0</v>
      </c>
      <c r="J16" s="76">
        <v>38.287492965118012</v>
      </c>
      <c r="K16" s="76"/>
      <c r="L16" s="76">
        <v>29.334336216622788</v>
      </c>
      <c r="M16" s="76">
        <v>67.621829181740793</v>
      </c>
      <c r="N16" s="81">
        <v>0.57719898356080057</v>
      </c>
      <c r="O16" s="75">
        <v>39.031251070222865</v>
      </c>
    </row>
    <row r="17" spans="1:15" ht="12" customHeight="1" x14ac:dyDescent="0.2">
      <c r="A17" s="29"/>
      <c r="B17" s="32">
        <v>14</v>
      </c>
      <c r="C17" s="35">
        <v>2683</v>
      </c>
      <c r="D17" s="36" t="s">
        <v>70</v>
      </c>
      <c r="E17" s="31">
        <v>28737</v>
      </c>
      <c r="F17" s="32">
        <v>1978</v>
      </c>
      <c r="G17" s="36" t="s">
        <v>28</v>
      </c>
      <c r="H17" s="36" t="s">
        <v>44</v>
      </c>
      <c r="I17" s="76"/>
      <c r="J17" s="76">
        <v>13.377489008243227</v>
      </c>
      <c r="K17" s="76"/>
      <c r="L17" s="76">
        <v>48.223093799997415</v>
      </c>
      <c r="M17" s="76">
        <v>61.600582808240645</v>
      </c>
      <c r="N17" s="81">
        <v>0.57719898356080057</v>
      </c>
      <c r="O17" s="75">
        <v>35.555793783669429</v>
      </c>
    </row>
    <row r="18" spans="1:15" ht="12" customHeight="1" x14ac:dyDescent="0.2">
      <c r="A18" s="29"/>
      <c r="B18" s="32">
        <v>15</v>
      </c>
      <c r="C18" s="35">
        <v>3731</v>
      </c>
      <c r="D18" s="36" t="s">
        <v>52</v>
      </c>
      <c r="E18" s="31">
        <v>29874</v>
      </c>
      <c r="F18" s="32">
        <v>1981</v>
      </c>
      <c r="G18" s="36" t="s">
        <v>17</v>
      </c>
      <c r="H18" s="36" t="s">
        <v>18</v>
      </c>
      <c r="I18" s="76">
        <v>5.6229191721213594</v>
      </c>
      <c r="J18" s="76"/>
      <c r="K18" s="76"/>
      <c r="L18" s="76">
        <v>46.43503090833434</v>
      </c>
      <c r="M18" s="76">
        <v>52.057950080455697</v>
      </c>
      <c r="N18" s="81">
        <v>0.57719898356080057</v>
      </c>
      <c r="O18" s="75">
        <v>30.047795872697925</v>
      </c>
    </row>
    <row r="19" spans="1:15" ht="12" customHeight="1" x14ac:dyDescent="0.2">
      <c r="A19" s="29"/>
      <c r="B19" s="32">
        <v>16</v>
      </c>
      <c r="C19" s="81">
        <v>3269</v>
      </c>
      <c r="D19" s="36" t="s">
        <v>62</v>
      </c>
      <c r="E19" s="31">
        <v>26675</v>
      </c>
      <c r="F19" s="32">
        <v>1973</v>
      </c>
      <c r="G19" s="36" t="s">
        <v>32</v>
      </c>
      <c r="H19" s="36" t="s">
        <v>33</v>
      </c>
      <c r="I19" s="76">
        <v>19.021327846306612</v>
      </c>
      <c r="J19" s="76">
        <v>29.665139617775349</v>
      </c>
      <c r="K19" s="76"/>
      <c r="L19" s="76"/>
      <c r="M19" s="76">
        <v>48.686467464081957</v>
      </c>
      <c r="N19" s="81">
        <v>0.57719898356080057</v>
      </c>
      <c r="O19" s="75">
        <v>28.101779533434094</v>
      </c>
    </row>
    <row r="20" spans="1:15" ht="12.75" customHeight="1" x14ac:dyDescent="0.2">
      <c r="A20" s="29"/>
      <c r="B20" s="32">
        <v>17</v>
      </c>
      <c r="C20" s="81">
        <v>2590</v>
      </c>
      <c r="D20" s="36" t="s">
        <v>37</v>
      </c>
      <c r="E20" s="31">
        <v>27549</v>
      </c>
      <c r="F20" s="32">
        <v>1975</v>
      </c>
      <c r="G20" s="36" t="s">
        <v>32</v>
      </c>
      <c r="H20" s="36" t="s">
        <v>33</v>
      </c>
      <c r="I20" s="76">
        <v>43.281757337037632</v>
      </c>
      <c r="J20" s="76">
        <v>0</v>
      </c>
      <c r="K20" s="76"/>
      <c r="L20" s="76">
        <v>0</v>
      </c>
      <c r="M20" s="76">
        <v>43.281757337037632</v>
      </c>
      <c r="N20" s="81">
        <v>0.57719898356080057</v>
      </c>
      <c r="O20" s="75">
        <v>24.982186341663343</v>
      </c>
    </row>
    <row r="21" spans="1:15" ht="12.6" customHeight="1" x14ac:dyDescent="0.2">
      <c r="A21" s="29"/>
      <c r="B21" s="32">
        <v>18</v>
      </c>
      <c r="C21" s="35">
        <v>2682</v>
      </c>
      <c r="D21" s="36" t="s">
        <v>27</v>
      </c>
      <c r="E21" s="31">
        <v>26821</v>
      </c>
      <c r="F21" s="32">
        <v>1973</v>
      </c>
      <c r="G21" s="36" t="s">
        <v>28</v>
      </c>
      <c r="H21" s="36" t="s">
        <v>29</v>
      </c>
      <c r="I21" s="76"/>
      <c r="J21" s="76">
        <v>27.82562793711249</v>
      </c>
      <c r="K21" s="76"/>
      <c r="L21" s="76">
        <v>10.01629685345368</v>
      </c>
      <c r="M21" s="76">
        <v>37.841924790566168</v>
      </c>
      <c r="N21" s="81">
        <v>0.57719898356080057</v>
      </c>
      <c r="O21" s="75">
        <v>21.842320525099051</v>
      </c>
    </row>
    <row r="22" spans="1:15" ht="12" customHeight="1" x14ac:dyDescent="0.2">
      <c r="A22" s="29"/>
      <c r="B22" s="32">
        <v>19</v>
      </c>
      <c r="C22" s="35">
        <v>4183</v>
      </c>
      <c r="D22" s="36" t="s">
        <v>57</v>
      </c>
      <c r="E22" s="31">
        <v>27042</v>
      </c>
      <c r="F22" s="32">
        <v>1974</v>
      </c>
      <c r="G22" s="36" t="s">
        <v>22</v>
      </c>
      <c r="H22" s="36" t="s">
        <v>58</v>
      </c>
      <c r="I22" s="76">
        <v>0</v>
      </c>
      <c r="J22" s="76">
        <v>25.205662902643539</v>
      </c>
      <c r="K22" s="76"/>
      <c r="L22" s="76">
        <v>11.921775103422339</v>
      </c>
      <c r="M22" s="76">
        <v>37.12743800606588</v>
      </c>
      <c r="N22" s="81">
        <v>0.57719898356080057</v>
      </c>
      <c r="O22" s="75">
        <v>21.429919479317864</v>
      </c>
    </row>
    <row r="23" spans="1:15" ht="12.6" customHeight="1" x14ac:dyDescent="0.2">
      <c r="A23" s="29"/>
      <c r="B23" s="32">
        <v>20</v>
      </c>
      <c r="C23" s="35">
        <v>4668</v>
      </c>
      <c r="D23" s="41" t="s">
        <v>45</v>
      </c>
      <c r="E23" s="31">
        <v>30212</v>
      </c>
      <c r="F23" s="32">
        <v>1982</v>
      </c>
      <c r="G23" s="36" t="s">
        <v>28</v>
      </c>
      <c r="H23" s="36" t="s">
        <v>29</v>
      </c>
      <c r="I23" s="76"/>
      <c r="J23" s="76">
        <v>17.302688310193759</v>
      </c>
      <c r="K23" s="76"/>
      <c r="L23" s="76">
        <v>18.156963296088335</v>
      </c>
      <c r="M23" s="76">
        <v>35.459651606282094</v>
      </c>
      <c r="N23" s="81">
        <v>0.57719898356080057</v>
      </c>
      <c r="O23" s="75">
        <v>20.467274864566132</v>
      </c>
    </row>
    <row r="24" spans="1:15" ht="12" customHeight="1" x14ac:dyDescent="0.2">
      <c r="A24" s="29"/>
      <c r="B24" s="32">
        <v>21</v>
      </c>
      <c r="C24" s="81">
        <v>3992</v>
      </c>
      <c r="D24" s="37" t="s">
        <v>34</v>
      </c>
      <c r="E24" s="31">
        <v>23487</v>
      </c>
      <c r="F24" s="32">
        <v>1964</v>
      </c>
      <c r="G24" s="36" t="s">
        <v>35</v>
      </c>
      <c r="H24" s="36" t="s">
        <v>36</v>
      </c>
      <c r="I24" s="76">
        <v>0</v>
      </c>
      <c r="J24" s="76">
        <v>32.845781199011881</v>
      </c>
      <c r="K24" s="76"/>
      <c r="L24" s="76">
        <v>0</v>
      </c>
      <c r="M24" s="76">
        <v>32.845781199011881</v>
      </c>
      <c r="N24" s="81">
        <v>0.57719898356080057</v>
      </c>
      <c r="O24" s="75">
        <v>18.958551522330112</v>
      </c>
    </row>
    <row r="25" spans="1:15" ht="12" customHeight="1" x14ac:dyDescent="0.2">
      <c r="A25" s="29"/>
      <c r="B25" s="32">
        <v>22</v>
      </c>
      <c r="C25" s="35">
        <v>2250</v>
      </c>
      <c r="D25" s="36" t="s">
        <v>76</v>
      </c>
      <c r="E25" s="31">
        <v>30840</v>
      </c>
      <c r="F25" s="32">
        <v>1984</v>
      </c>
      <c r="G25" s="36" t="s">
        <v>74</v>
      </c>
      <c r="H25" s="36" t="s">
        <v>74</v>
      </c>
      <c r="I25" s="76"/>
      <c r="J25" s="76"/>
      <c r="K25" s="76"/>
      <c r="L25" s="76">
        <v>27.102920897580542</v>
      </c>
      <c r="M25" s="76">
        <v>27.102920897580542</v>
      </c>
      <c r="N25" s="81">
        <v>0.57719898356080057</v>
      </c>
      <c r="O25" s="75">
        <v>15.643778393612269</v>
      </c>
    </row>
    <row r="26" spans="1:15" ht="12" customHeight="1" x14ac:dyDescent="0.2">
      <c r="A26" s="29"/>
      <c r="B26" s="32">
        <v>23</v>
      </c>
      <c r="C26" s="35">
        <v>3262</v>
      </c>
      <c r="D26" s="36" t="s">
        <v>21</v>
      </c>
      <c r="E26" s="31">
        <v>27066</v>
      </c>
      <c r="F26" s="32">
        <v>1974</v>
      </c>
      <c r="G26" s="36" t="s">
        <v>22</v>
      </c>
      <c r="H26" s="36" t="s">
        <v>23</v>
      </c>
      <c r="I26" s="76">
        <v>5.9627986979017598</v>
      </c>
      <c r="J26" s="76">
        <v>21.133750250260505</v>
      </c>
      <c r="K26" s="76"/>
      <c r="L26" s="76">
        <v>0</v>
      </c>
      <c r="M26" s="76">
        <v>27.096548948162265</v>
      </c>
      <c r="N26" s="81">
        <v>0.57719898356080057</v>
      </c>
      <c r="O26" s="75">
        <v>15.640100510884739</v>
      </c>
    </row>
    <row r="27" spans="1:15" ht="12" customHeight="1" x14ac:dyDescent="0.2">
      <c r="A27" s="29"/>
      <c r="B27" s="32">
        <v>24</v>
      </c>
      <c r="C27" s="35">
        <v>2657</v>
      </c>
      <c r="D27" s="36" t="s">
        <v>78</v>
      </c>
      <c r="E27" s="31">
        <v>30231</v>
      </c>
      <c r="F27" s="32">
        <v>1982</v>
      </c>
      <c r="G27" s="36" t="s">
        <v>20</v>
      </c>
      <c r="H27" s="36" t="s">
        <v>26</v>
      </c>
      <c r="I27" s="76">
        <v>6.2788270288905519</v>
      </c>
      <c r="J27" s="76">
        <v>20.316810096809434</v>
      </c>
      <c r="K27" s="76"/>
      <c r="L27" s="76">
        <v>0</v>
      </c>
      <c r="M27" s="76">
        <v>26.595637125699987</v>
      </c>
      <c r="N27" s="81">
        <v>0.57719898356080057</v>
      </c>
      <c r="O27" s="75">
        <v>15.350974716105924</v>
      </c>
    </row>
    <row r="28" spans="1:15" ht="12" customHeight="1" x14ac:dyDescent="0.2">
      <c r="A28" s="29"/>
      <c r="B28" s="32">
        <v>25</v>
      </c>
      <c r="C28" s="35">
        <v>2601</v>
      </c>
      <c r="D28" s="36" t="s">
        <v>60</v>
      </c>
      <c r="E28" s="31">
        <v>30594</v>
      </c>
      <c r="F28" s="32">
        <v>1983</v>
      </c>
      <c r="G28" s="36" t="s">
        <v>20</v>
      </c>
      <c r="H28" s="36" t="s">
        <v>26</v>
      </c>
      <c r="I28" s="76">
        <v>14.092563702548102</v>
      </c>
      <c r="J28" s="76"/>
      <c r="K28" s="76"/>
      <c r="L28" s="76">
        <v>6.3432368058167228</v>
      </c>
      <c r="M28" s="76">
        <v>20.435800508364824</v>
      </c>
      <c r="N28" s="81">
        <v>0.57719898356080057</v>
      </c>
      <c r="O28" s="75">
        <v>11.795523281679468</v>
      </c>
    </row>
    <row r="29" spans="1:15" ht="12" customHeight="1" x14ac:dyDescent="0.2">
      <c r="A29" s="29"/>
      <c r="B29" s="32">
        <v>26</v>
      </c>
      <c r="C29" s="81">
        <v>3275</v>
      </c>
      <c r="D29" s="37" t="s">
        <v>106</v>
      </c>
      <c r="E29" s="31">
        <v>21325</v>
      </c>
      <c r="F29" s="32">
        <v>1958</v>
      </c>
      <c r="G29" s="45" t="s">
        <v>72</v>
      </c>
      <c r="H29" s="45" t="s">
        <v>77</v>
      </c>
      <c r="I29" s="76"/>
      <c r="J29" s="76"/>
      <c r="K29" s="76"/>
      <c r="L29" s="76"/>
      <c r="M29" s="76">
        <v>19.648815538694606</v>
      </c>
      <c r="N29" s="81">
        <v>0.57719898356080057</v>
      </c>
      <c r="O29" s="75">
        <v>11.341276357108191</v>
      </c>
    </row>
    <row r="30" spans="1:15" ht="12" customHeight="1" x14ac:dyDescent="0.2">
      <c r="A30" s="29"/>
      <c r="B30" s="32">
        <v>27</v>
      </c>
      <c r="C30" s="35">
        <v>3923</v>
      </c>
      <c r="D30" s="36" t="s">
        <v>25</v>
      </c>
      <c r="E30" s="31">
        <v>26574</v>
      </c>
      <c r="F30" s="32">
        <v>1972</v>
      </c>
      <c r="G30" s="36" t="s">
        <v>20</v>
      </c>
      <c r="H30" s="36" t="s">
        <v>26</v>
      </c>
      <c r="I30" s="76">
        <v>6.3247529901196042</v>
      </c>
      <c r="J30" s="76">
        <v>11.315079161142544</v>
      </c>
      <c r="K30" s="76"/>
      <c r="L30" s="76">
        <v>0</v>
      </c>
      <c r="M30" s="76">
        <v>17.639832151262148</v>
      </c>
      <c r="N30" s="81">
        <v>0.57719898356080057</v>
      </c>
      <c r="O30" s="75">
        <v>10.181693187891641</v>
      </c>
    </row>
    <row r="31" spans="1:15" ht="12" customHeight="1" x14ac:dyDescent="0.2">
      <c r="A31" s="29"/>
      <c r="B31" s="32">
        <v>28</v>
      </c>
      <c r="C31" s="35">
        <v>2644</v>
      </c>
      <c r="D31" s="36" t="s">
        <v>53</v>
      </c>
      <c r="E31" s="31">
        <v>27709</v>
      </c>
      <c r="F31" s="32">
        <v>1975</v>
      </c>
      <c r="G31" s="36" t="s">
        <v>54</v>
      </c>
      <c r="H31" s="36" t="s">
        <v>55</v>
      </c>
      <c r="I31" s="76">
        <v>0</v>
      </c>
      <c r="J31" s="76">
        <v>16.81391180425608</v>
      </c>
      <c r="K31" s="76"/>
      <c r="L31" s="76"/>
      <c r="M31" s="76">
        <v>16.81391180425608</v>
      </c>
      <c r="N31" s="81">
        <v>0.57719898356080057</v>
      </c>
      <c r="O31" s="75">
        <v>9.7049728030975562</v>
      </c>
    </row>
    <row r="32" spans="1:15" ht="12" customHeight="1" x14ac:dyDescent="0.2">
      <c r="A32" s="29"/>
      <c r="B32" s="32">
        <v>29</v>
      </c>
      <c r="C32" s="35">
        <v>1841</v>
      </c>
      <c r="D32" s="36" t="s">
        <v>24</v>
      </c>
      <c r="E32" s="31">
        <v>25622</v>
      </c>
      <c r="F32" s="32">
        <v>1970</v>
      </c>
      <c r="G32" s="36" t="s">
        <v>22</v>
      </c>
      <c r="H32" s="36" t="s">
        <v>23</v>
      </c>
      <c r="I32" s="76">
        <v>0</v>
      </c>
      <c r="J32" s="76">
        <v>11.472859149445327</v>
      </c>
      <c r="K32" s="76"/>
      <c r="L32" s="76">
        <v>0</v>
      </c>
      <c r="M32" s="76">
        <v>11.472859149445327</v>
      </c>
      <c r="N32" s="81">
        <v>0.57719898356080057</v>
      </c>
      <c r="O32" s="75">
        <v>6.6221226395960739</v>
      </c>
    </row>
    <row r="33" spans="1:15" ht="12" customHeight="1" x14ac:dyDescent="0.2">
      <c r="A33" s="29"/>
      <c r="B33" s="32">
        <v>30</v>
      </c>
      <c r="C33" s="35">
        <v>3838</v>
      </c>
      <c r="D33" s="36" t="s">
        <v>31</v>
      </c>
      <c r="E33" s="31">
        <v>26511</v>
      </c>
      <c r="F33" s="32">
        <v>1972</v>
      </c>
      <c r="G33" s="36" t="s">
        <v>32</v>
      </c>
      <c r="H33" s="36" t="s">
        <v>33</v>
      </c>
      <c r="I33" s="76">
        <v>7.5787171450331359</v>
      </c>
      <c r="J33" s="76">
        <v>0</v>
      </c>
      <c r="K33" s="76"/>
      <c r="L33" s="76"/>
      <c r="M33" s="76">
        <v>7.5787171450331359</v>
      </c>
      <c r="N33" s="81">
        <v>0.57719898356080057</v>
      </c>
      <c r="O33" s="75">
        <v>4.374427832807938</v>
      </c>
    </row>
    <row r="34" spans="1:15" ht="12.6" customHeight="1" x14ac:dyDescent="0.2">
      <c r="A34" s="29"/>
      <c r="B34" s="32">
        <v>31</v>
      </c>
      <c r="C34" s="81">
        <v>2621</v>
      </c>
      <c r="D34" s="36" t="s">
        <v>50</v>
      </c>
      <c r="E34" s="31">
        <v>23966</v>
      </c>
      <c r="F34" s="32">
        <v>1965</v>
      </c>
      <c r="G34" s="36" t="s">
        <v>32</v>
      </c>
      <c r="H34" s="36" t="s">
        <v>33</v>
      </c>
      <c r="I34" s="76">
        <v>7.0852834113364533</v>
      </c>
      <c r="J34" s="76"/>
      <c r="K34" s="76"/>
      <c r="L34" s="76"/>
      <c r="M34" s="76">
        <v>7.0852834113364533</v>
      </c>
      <c r="N34" s="81">
        <v>0.57719898356080057</v>
      </c>
      <c r="O34" s="75">
        <v>4.0896183832636028</v>
      </c>
    </row>
    <row r="35" spans="1:15" ht="12.6" customHeight="1" x14ac:dyDescent="0.2">
      <c r="A35" s="29"/>
      <c r="B35" s="32">
        <v>32</v>
      </c>
      <c r="C35" s="35">
        <v>3820</v>
      </c>
      <c r="D35" s="36" t="s">
        <v>63</v>
      </c>
      <c r="E35" s="31">
        <v>22758</v>
      </c>
      <c r="F35" s="32">
        <v>1962</v>
      </c>
      <c r="G35" s="36" t="s">
        <v>28</v>
      </c>
      <c r="H35" s="36" t="s">
        <v>44</v>
      </c>
      <c r="I35" s="76">
        <v>7.0332813312532503</v>
      </c>
      <c r="J35" s="76"/>
      <c r="K35" s="76"/>
      <c r="L35" s="76"/>
      <c r="M35" s="76">
        <v>7.0332813312532503</v>
      </c>
      <c r="N35" s="81">
        <v>0.57719898356080057</v>
      </c>
      <c r="O35" s="75">
        <v>4.0596028354965306</v>
      </c>
    </row>
    <row r="36" spans="1:15" ht="12" customHeight="1" x14ac:dyDescent="0.2">
      <c r="A36" s="29"/>
      <c r="B36" s="32">
        <v>33</v>
      </c>
      <c r="C36" s="81">
        <v>2622</v>
      </c>
      <c r="D36" s="36" t="s">
        <v>65</v>
      </c>
      <c r="E36" s="31">
        <v>24564</v>
      </c>
      <c r="F36" s="32">
        <v>1967</v>
      </c>
      <c r="G36" s="36" t="s">
        <v>32</v>
      </c>
      <c r="H36" s="36" t="s">
        <v>33</v>
      </c>
      <c r="I36" s="76">
        <v>6.6627665106604264</v>
      </c>
      <c r="J36" s="76"/>
      <c r="K36" s="76"/>
      <c r="L36" s="76">
        <v>0</v>
      </c>
      <c r="M36" s="76">
        <v>6.6627665106604264</v>
      </c>
      <c r="N36" s="81">
        <v>0.57719898356080057</v>
      </c>
      <c r="O36" s="75">
        <v>3.8457420576561399</v>
      </c>
    </row>
    <row r="37" spans="1:15" ht="12.6" customHeight="1" x14ac:dyDescent="0.2">
      <c r="A37" s="29"/>
      <c r="B37" s="32">
        <v>34</v>
      </c>
      <c r="C37" s="35">
        <v>1554</v>
      </c>
      <c r="D37" s="36" t="s">
        <v>42</v>
      </c>
      <c r="E37" s="31">
        <v>28457</v>
      </c>
      <c r="F37" s="32">
        <v>1977</v>
      </c>
      <c r="G37" s="36" t="s">
        <v>19</v>
      </c>
      <c r="H37" s="36" t="s">
        <v>19</v>
      </c>
      <c r="I37" s="76">
        <v>0</v>
      </c>
      <c r="J37" s="76">
        <v>0</v>
      </c>
      <c r="K37" s="76"/>
      <c r="L37" s="76">
        <v>6.5906677193348484</v>
      </c>
      <c r="M37" s="76">
        <v>6.5906677193348484</v>
      </c>
      <c r="N37" s="81">
        <v>0.57719898356080057</v>
      </c>
      <c r="O37" s="75">
        <v>3.804126708587054</v>
      </c>
    </row>
    <row r="38" spans="1:15" ht="12.6" customHeight="1" x14ac:dyDescent="0.2">
      <c r="A38" s="29"/>
      <c r="B38" s="32">
        <v>35</v>
      </c>
      <c r="C38" s="35">
        <v>3821</v>
      </c>
      <c r="D38" s="36" t="s">
        <v>75</v>
      </c>
      <c r="E38" s="31">
        <v>24761</v>
      </c>
      <c r="F38" s="32">
        <v>1967</v>
      </c>
      <c r="G38" s="36" t="s">
        <v>28</v>
      </c>
      <c r="H38" s="36" t="s">
        <v>44</v>
      </c>
      <c r="I38" s="76">
        <v>6.5197607904316177</v>
      </c>
      <c r="J38" s="76">
        <v>0</v>
      </c>
      <c r="K38" s="76"/>
      <c r="L38" s="76">
        <v>0</v>
      </c>
      <c r="M38" s="76">
        <v>6.5197607904316177</v>
      </c>
      <c r="N38" s="81">
        <v>0.57719898356080057</v>
      </c>
      <c r="O38" s="75">
        <v>3.7631993012966913</v>
      </c>
    </row>
    <row r="39" spans="1:15" ht="12.6" customHeight="1" x14ac:dyDescent="0.2">
      <c r="A39" s="29"/>
      <c r="B39" s="32">
        <v>36</v>
      </c>
      <c r="C39" s="81">
        <v>3991</v>
      </c>
      <c r="D39" s="36" t="s">
        <v>7</v>
      </c>
      <c r="E39" s="44">
        <v>24709</v>
      </c>
      <c r="F39" s="32">
        <v>1967</v>
      </c>
      <c r="G39" s="36" t="s">
        <v>32</v>
      </c>
      <c r="H39" s="36"/>
      <c r="I39" s="76"/>
      <c r="J39" s="76"/>
      <c r="K39" s="76">
        <v>0.88462160850099802</v>
      </c>
      <c r="L39" s="76"/>
      <c r="M39" s="76">
        <v>0.88462160850099802</v>
      </c>
      <c r="N39" s="81">
        <v>0.57719898356080057</v>
      </c>
      <c r="O39" s="75">
        <v>0.51060269326269647</v>
      </c>
    </row>
    <row r="40" spans="1:15" ht="12.6" customHeight="1" x14ac:dyDescent="0.2">
      <c r="A40" s="29"/>
      <c r="B40" s="32">
        <v>37</v>
      </c>
      <c r="C40" s="35">
        <v>2673</v>
      </c>
      <c r="D40" s="30" t="s">
        <v>14</v>
      </c>
      <c r="E40" s="31">
        <v>22824</v>
      </c>
      <c r="F40" s="32">
        <v>1962</v>
      </c>
      <c r="G40" s="36" t="s">
        <v>15</v>
      </c>
      <c r="H40" s="36" t="s">
        <v>87</v>
      </c>
      <c r="I40" s="76"/>
      <c r="J40" s="76"/>
      <c r="K40" s="76"/>
      <c r="L40" s="76">
        <v>0</v>
      </c>
      <c r="M40" s="76">
        <v>0</v>
      </c>
      <c r="N40" s="81">
        <v>0.57719898356080057</v>
      </c>
      <c r="O40" s="75">
        <v>0</v>
      </c>
    </row>
    <row r="41" spans="1:15" ht="12.6" customHeight="1" x14ac:dyDescent="0.2">
      <c r="A41" s="29"/>
      <c r="B41" s="32">
        <v>38</v>
      </c>
      <c r="C41" s="35">
        <v>3972</v>
      </c>
      <c r="D41" s="36" t="s">
        <v>30</v>
      </c>
      <c r="E41" s="31">
        <v>27337</v>
      </c>
      <c r="F41" s="32">
        <v>1974</v>
      </c>
      <c r="G41" s="36" t="s">
        <v>15</v>
      </c>
      <c r="H41" s="36" t="s">
        <v>87</v>
      </c>
      <c r="I41" s="76"/>
      <c r="J41" s="76"/>
      <c r="K41" s="76"/>
      <c r="L41" s="76">
        <v>0</v>
      </c>
      <c r="M41" s="76">
        <v>0</v>
      </c>
      <c r="N41" s="81">
        <v>0.57719898356080057</v>
      </c>
      <c r="O41" s="75">
        <v>0</v>
      </c>
    </row>
    <row r="42" spans="1:15" ht="12.6" customHeight="1" x14ac:dyDescent="0.2">
      <c r="A42" s="29"/>
      <c r="B42" s="32">
        <v>39</v>
      </c>
      <c r="C42" s="35">
        <v>3226</v>
      </c>
      <c r="D42" s="36" t="s">
        <v>38</v>
      </c>
      <c r="E42" s="31">
        <v>18837</v>
      </c>
      <c r="F42" s="32">
        <v>1951</v>
      </c>
      <c r="G42" s="36" t="s">
        <v>17</v>
      </c>
      <c r="H42" s="36" t="s">
        <v>18</v>
      </c>
      <c r="I42" s="76">
        <v>0</v>
      </c>
      <c r="J42" s="76"/>
      <c r="K42" s="76"/>
      <c r="L42" s="76"/>
      <c r="M42" s="76">
        <v>0</v>
      </c>
      <c r="N42" s="81">
        <v>0.57719898356080057</v>
      </c>
      <c r="O42" s="75">
        <v>0</v>
      </c>
    </row>
    <row r="43" spans="1:15" ht="12.6" customHeight="1" x14ac:dyDescent="0.2">
      <c r="A43" s="29"/>
      <c r="B43" s="32">
        <v>40</v>
      </c>
      <c r="C43" s="35">
        <v>2600</v>
      </c>
      <c r="D43" s="36" t="s">
        <v>39</v>
      </c>
      <c r="E43" s="31">
        <v>28311</v>
      </c>
      <c r="F43" s="32">
        <v>1977</v>
      </c>
      <c r="G43" s="36" t="s">
        <v>20</v>
      </c>
      <c r="H43" s="36" t="s">
        <v>26</v>
      </c>
      <c r="I43" s="76">
        <v>0</v>
      </c>
      <c r="J43" s="76">
        <v>0</v>
      </c>
      <c r="K43" s="76"/>
      <c r="L43" s="76"/>
      <c r="M43" s="76">
        <v>0</v>
      </c>
      <c r="N43" s="81">
        <v>0.57719898356080057</v>
      </c>
      <c r="O43" s="75">
        <v>0</v>
      </c>
    </row>
    <row r="44" spans="1:15" s="80" customFormat="1" ht="12.6" customHeight="1" x14ac:dyDescent="0.2">
      <c r="A44" s="29"/>
      <c r="B44" s="32">
        <v>41</v>
      </c>
      <c r="C44" s="35">
        <v>2675</v>
      </c>
      <c r="D44" s="30" t="s">
        <v>40</v>
      </c>
      <c r="E44" s="31">
        <v>23115</v>
      </c>
      <c r="F44" s="32">
        <v>1963</v>
      </c>
      <c r="G44" s="36" t="s">
        <v>15</v>
      </c>
      <c r="H44" s="36" t="s">
        <v>87</v>
      </c>
      <c r="I44" s="76"/>
      <c r="J44" s="76"/>
      <c r="K44" s="76"/>
      <c r="L44" s="76">
        <v>0</v>
      </c>
      <c r="M44" s="76">
        <v>0</v>
      </c>
      <c r="N44" s="81">
        <v>0.57719898356080057</v>
      </c>
      <c r="O44" s="75">
        <v>0</v>
      </c>
    </row>
    <row r="45" spans="1:15" s="80" customFormat="1" ht="12.6" customHeight="1" x14ac:dyDescent="0.2">
      <c r="A45" s="29"/>
      <c r="B45" s="32">
        <v>42</v>
      </c>
      <c r="C45" s="35">
        <v>3819</v>
      </c>
      <c r="D45" s="41" t="s">
        <v>43</v>
      </c>
      <c r="E45" s="31">
        <v>27762</v>
      </c>
      <c r="F45" s="32">
        <v>1976</v>
      </c>
      <c r="G45" s="36" t="s">
        <v>28</v>
      </c>
      <c r="H45" s="36" t="s">
        <v>44</v>
      </c>
      <c r="I45" s="76">
        <v>0</v>
      </c>
      <c r="J45" s="76"/>
      <c r="K45" s="76"/>
      <c r="L45" s="76"/>
      <c r="M45" s="76">
        <v>0</v>
      </c>
      <c r="N45" s="81">
        <v>0.57719898356080057</v>
      </c>
      <c r="O45" s="75">
        <v>0</v>
      </c>
    </row>
    <row r="46" spans="1:15" s="80" customFormat="1" ht="12.6" customHeight="1" x14ac:dyDescent="0.2">
      <c r="A46" s="27"/>
      <c r="B46" s="32">
        <v>43</v>
      </c>
      <c r="C46" s="40">
        <v>2832</v>
      </c>
      <c r="D46" s="38" t="s">
        <v>79</v>
      </c>
      <c r="E46" s="39">
        <v>35097</v>
      </c>
      <c r="F46" s="32">
        <v>1996</v>
      </c>
      <c r="G46" s="36" t="s">
        <v>19</v>
      </c>
      <c r="H46" s="36" t="s">
        <v>19</v>
      </c>
      <c r="I46" s="76">
        <v>0</v>
      </c>
      <c r="J46" s="76">
        <v>0</v>
      </c>
      <c r="K46" s="76"/>
      <c r="L46" s="76">
        <v>0</v>
      </c>
      <c r="M46" s="76">
        <v>0</v>
      </c>
      <c r="N46" s="81">
        <v>0.57719898356080057</v>
      </c>
      <c r="O46" s="75">
        <v>0</v>
      </c>
    </row>
    <row r="47" spans="1:15" s="80" customFormat="1" ht="12.6" customHeight="1" x14ac:dyDescent="0.2">
      <c r="A47" s="29"/>
      <c r="B47" s="32">
        <v>44</v>
      </c>
      <c r="C47" s="35">
        <v>2594</v>
      </c>
      <c r="D47" s="36" t="s">
        <v>48</v>
      </c>
      <c r="E47" s="31">
        <v>30215</v>
      </c>
      <c r="F47" s="32">
        <v>1982</v>
      </c>
      <c r="G47" s="36" t="s">
        <v>15</v>
      </c>
      <c r="H47" s="36" t="s">
        <v>87</v>
      </c>
      <c r="I47" s="76"/>
      <c r="J47" s="76"/>
      <c r="K47" s="76"/>
      <c r="L47" s="76">
        <v>0</v>
      </c>
      <c r="M47" s="76">
        <v>0</v>
      </c>
      <c r="N47" s="81">
        <v>0.57719898356080057</v>
      </c>
      <c r="O47" s="75">
        <v>0</v>
      </c>
    </row>
    <row r="48" spans="1:15" ht="12.6" customHeight="1" x14ac:dyDescent="0.2">
      <c r="A48" s="29"/>
      <c r="B48" s="32">
        <v>45</v>
      </c>
      <c r="C48" s="81">
        <v>3193</v>
      </c>
      <c r="D48" s="36" t="s">
        <v>8</v>
      </c>
      <c r="E48" s="31">
        <v>25796</v>
      </c>
      <c r="F48" s="32">
        <v>1970</v>
      </c>
      <c r="G48" s="36" t="s">
        <v>32</v>
      </c>
      <c r="H48" s="36" t="s">
        <v>33</v>
      </c>
      <c r="I48" s="76"/>
      <c r="J48" s="76">
        <v>0</v>
      </c>
      <c r="K48" s="76">
        <v>0</v>
      </c>
      <c r="L48" s="76"/>
      <c r="M48" s="76">
        <v>0</v>
      </c>
      <c r="N48" s="81">
        <v>0.57719898356080057</v>
      </c>
      <c r="O48" s="75">
        <v>0</v>
      </c>
    </row>
    <row r="49" spans="1:15" ht="12.6" customHeight="1" x14ac:dyDescent="0.2">
      <c r="A49" s="29"/>
      <c r="B49" s="32">
        <v>46</v>
      </c>
      <c r="C49" s="46">
        <v>3708</v>
      </c>
      <c r="D49" s="41" t="s">
        <v>80</v>
      </c>
      <c r="E49" s="47" t="s">
        <v>81</v>
      </c>
      <c r="F49" s="32">
        <v>1984</v>
      </c>
      <c r="G49" s="45" t="s">
        <v>73</v>
      </c>
      <c r="H49" s="45" t="s">
        <v>82</v>
      </c>
      <c r="I49" s="76">
        <v>0</v>
      </c>
      <c r="J49" s="76">
        <v>-4.0731375494806397</v>
      </c>
      <c r="K49" s="76"/>
      <c r="L49" s="76"/>
      <c r="M49" s="76">
        <v>0</v>
      </c>
      <c r="N49" s="81">
        <v>0.57719898356080057</v>
      </c>
      <c r="O49" s="75">
        <v>0</v>
      </c>
    </row>
    <row r="50" spans="1:15" ht="12.6" customHeight="1" x14ac:dyDescent="0.2">
      <c r="A50" s="29"/>
      <c r="B50" s="32">
        <v>47</v>
      </c>
      <c r="C50" s="81">
        <v>3926</v>
      </c>
      <c r="D50" s="37" t="s">
        <v>83</v>
      </c>
      <c r="E50" s="31">
        <v>27727</v>
      </c>
      <c r="F50" s="32">
        <v>1975</v>
      </c>
      <c r="G50" s="45" t="s">
        <v>72</v>
      </c>
      <c r="H50" s="36" t="s">
        <v>77</v>
      </c>
      <c r="I50" s="76"/>
      <c r="J50" s="76">
        <v>0</v>
      </c>
      <c r="K50" s="76"/>
      <c r="L50" s="76"/>
      <c r="M50" s="76">
        <v>0</v>
      </c>
      <c r="N50" s="81">
        <v>0.57719898356080057</v>
      </c>
      <c r="O50" s="75">
        <v>0</v>
      </c>
    </row>
    <row r="51" spans="1:15" ht="12.6" customHeight="1" x14ac:dyDescent="0.2">
      <c r="A51" s="29"/>
      <c r="B51" s="32">
        <v>48</v>
      </c>
      <c r="C51" s="35">
        <v>2674</v>
      </c>
      <c r="D51" s="42" t="s">
        <v>56</v>
      </c>
      <c r="E51" s="43">
        <v>24234</v>
      </c>
      <c r="F51" s="32">
        <v>1966</v>
      </c>
      <c r="G51" s="36" t="s">
        <v>15</v>
      </c>
      <c r="H51" s="36" t="s">
        <v>87</v>
      </c>
      <c r="I51" s="76"/>
      <c r="J51" s="76"/>
      <c r="K51" s="76"/>
      <c r="L51" s="76">
        <v>0</v>
      </c>
      <c r="M51" s="76">
        <v>0</v>
      </c>
      <c r="N51" s="81">
        <v>0.57719898356080057</v>
      </c>
      <c r="O51" s="75">
        <v>0</v>
      </c>
    </row>
    <row r="52" spans="1:15" ht="12" customHeight="1" x14ac:dyDescent="0.2">
      <c r="B52" s="32">
        <v>49</v>
      </c>
      <c r="C52" s="81">
        <v>3905</v>
      </c>
      <c r="D52" s="48" t="s">
        <v>84</v>
      </c>
      <c r="E52" s="31">
        <v>30820</v>
      </c>
      <c r="F52" s="32">
        <v>1984</v>
      </c>
      <c r="G52" s="36" t="s">
        <v>17</v>
      </c>
      <c r="H52" s="36" t="s">
        <v>18</v>
      </c>
      <c r="I52" s="76">
        <v>0</v>
      </c>
      <c r="J52" s="76"/>
      <c r="K52" s="76"/>
      <c r="L52" s="76"/>
      <c r="M52" s="76">
        <v>0</v>
      </c>
      <c r="N52" s="81">
        <v>0.57719898356080057</v>
      </c>
      <c r="O52" s="75">
        <v>0</v>
      </c>
    </row>
    <row r="53" spans="1:15" ht="12" customHeight="1" x14ac:dyDescent="0.2">
      <c r="A53" s="29"/>
      <c r="B53" s="32">
        <v>50</v>
      </c>
      <c r="C53" s="35">
        <v>1439</v>
      </c>
      <c r="D53" s="36" t="s">
        <v>64</v>
      </c>
      <c r="E53" s="31">
        <v>29493</v>
      </c>
      <c r="F53" s="32">
        <v>1980</v>
      </c>
      <c r="G53" s="36" t="s">
        <v>19</v>
      </c>
      <c r="H53" s="36" t="s">
        <v>19</v>
      </c>
      <c r="I53" s="76">
        <v>0</v>
      </c>
      <c r="J53" s="76">
        <v>0</v>
      </c>
      <c r="K53" s="76"/>
      <c r="L53" s="76"/>
      <c r="M53" s="76">
        <v>0</v>
      </c>
      <c r="N53" s="81">
        <v>0.57719898356080057</v>
      </c>
      <c r="O53" s="75">
        <v>0</v>
      </c>
    </row>
  </sheetData>
  <mergeCells count="15">
    <mergeCell ref="M2:M3"/>
    <mergeCell ref="N2:N3"/>
    <mergeCell ref="O2:O3"/>
    <mergeCell ref="G2:G3"/>
    <mergeCell ref="H2:H3"/>
    <mergeCell ref="I2:I3"/>
    <mergeCell ref="J2:J3"/>
    <mergeCell ref="K2:K3"/>
    <mergeCell ref="L2:L3"/>
    <mergeCell ref="F2:F3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7"/>
  <sheetViews>
    <sheetView zoomScale="90" zoomScaleNormal="90" workbookViewId="0">
      <selection activeCell="Q29" sqref="Q29"/>
    </sheetView>
  </sheetViews>
  <sheetFormatPr defaultRowHeight="15" x14ac:dyDescent="0.25"/>
  <cols>
    <col min="1" max="1" width="2.7109375" style="6" customWidth="1"/>
    <col min="2" max="3" width="6.7109375" customWidth="1"/>
    <col min="4" max="4" width="35.7109375" customWidth="1"/>
    <col min="5" max="6" width="7.7109375" customWidth="1"/>
    <col min="7" max="7" width="13.7109375" hidden="1" customWidth="1"/>
    <col min="8" max="8" width="14" hidden="1" customWidth="1"/>
    <col min="9" max="9" width="13.5703125" hidden="1" customWidth="1"/>
    <col min="10" max="10" width="11.7109375" hidden="1" customWidth="1"/>
    <col min="11" max="11" width="11.7109375" customWidth="1"/>
    <col min="12" max="14" width="9.140625" customWidth="1"/>
  </cols>
  <sheetData>
    <row r="1" spans="1:14" s="3" customFormat="1" ht="12.75" x14ac:dyDescent="0.2">
      <c r="A1" s="1"/>
    </row>
    <row r="2" spans="1:14" s="3" customFormat="1" ht="18" x14ac:dyDescent="0.25">
      <c r="A2" s="1"/>
      <c r="B2" s="140" t="s">
        <v>96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3" customFormat="1" ht="18" x14ac:dyDescent="0.25">
      <c r="A3" s="1"/>
      <c r="B3" s="140" t="s">
        <v>124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</row>
    <row r="4" spans="1:14" s="3" customFormat="1" x14ac:dyDescent="0.25">
      <c r="A4" s="1"/>
      <c r="B4" s="141" t="s">
        <v>97</v>
      </c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</row>
    <row r="5" spans="1:14" s="3" customFormat="1" x14ac:dyDescent="0.25">
      <c r="A5" s="1"/>
      <c r="B5" t="s">
        <v>125</v>
      </c>
      <c r="C5"/>
      <c r="D5"/>
      <c r="E5"/>
      <c r="F5" s="5"/>
      <c r="G5" s="4"/>
      <c r="H5" s="4"/>
      <c r="I5" s="4"/>
      <c r="J5" s="4"/>
      <c r="K5" s="4"/>
      <c r="L5" s="4"/>
      <c r="M5" s="4"/>
      <c r="N5" s="49" t="s">
        <v>98</v>
      </c>
    </row>
    <row r="6" spans="1:14" s="3" customFormat="1" x14ac:dyDescent="0.2">
      <c r="A6" s="2"/>
      <c r="B6" s="9"/>
      <c r="C6" s="9"/>
      <c r="D6" s="9"/>
      <c r="E6" s="9"/>
    </row>
    <row r="7" spans="1:14" s="3" customFormat="1" ht="15.75" x14ac:dyDescent="0.25">
      <c r="A7" s="2"/>
      <c r="B7" s="139" t="s">
        <v>88</v>
      </c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</row>
    <row r="8" spans="1:14" s="3" customFormat="1" x14ac:dyDescent="0.25">
      <c r="A8" s="2"/>
      <c r="B8"/>
      <c r="C8"/>
      <c r="D8"/>
      <c r="E8"/>
    </row>
    <row r="9" spans="1:14" s="3" customFormat="1" x14ac:dyDescent="0.25">
      <c r="A9" s="1"/>
      <c r="B9"/>
      <c r="C9"/>
      <c r="D9"/>
      <c r="E9"/>
      <c r="F9" s="26"/>
      <c r="G9" s="26"/>
      <c r="H9" s="26"/>
      <c r="I9" s="26"/>
      <c r="J9" s="26"/>
      <c r="K9" s="26"/>
      <c r="L9" s="26"/>
      <c r="M9" s="26"/>
      <c r="N9" s="26"/>
    </row>
    <row r="10" spans="1:14" ht="15.75" thickBot="1" x14ac:dyDescent="0.3">
      <c r="A10" s="7"/>
    </row>
    <row r="11" spans="1:14" ht="25.5" customHeight="1" x14ac:dyDescent="0.25">
      <c r="A11" s="8"/>
      <c r="B11" s="137" t="s">
        <v>0</v>
      </c>
      <c r="C11" s="142" t="s">
        <v>3</v>
      </c>
      <c r="D11" s="146" t="s">
        <v>4</v>
      </c>
      <c r="E11" s="144" t="s">
        <v>1</v>
      </c>
      <c r="F11" s="149" t="s">
        <v>2</v>
      </c>
      <c r="G11" s="151" t="s">
        <v>89</v>
      </c>
      <c r="H11" s="144" t="s">
        <v>90</v>
      </c>
      <c r="I11" s="142" t="s">
        <v>91</v>
      </c>
      <c r="J11" s="50"/>
      <c r="K11" s="144" t="s">
        <v>109</v>
      </c>
      <c r="L11" s="51" t="s">
        <v>92</v>
      </c>
      <c r="M11" s="146" t="s">
        <v>93</v>
      </c>
      <c r="N11" s="78" t="s">
        <v>94</v>
      </c>
    </row>
    <row r="12" spans="1:14" s="9" customFormat="1" ht="26.25" customHeight="1" thickBot="1" x14ac:dyDescent="0.3">
      <c r="A12" s="8"/>
      <c r="B12" s="138"/>
      <c r="C12" s="143"/>
      <c r="D12" s="148"/>
      <c r="E12" s="145">
        <v>0</v>
      </c>
      <c r="F12" s="150">
        <v>0</v>
      </c>
      <c r="G12" s="152"/>
      <c r="H12" s="145"/>
      <c r="I12" s="143"/>
      <c r="J12" s="52"/>
      <c r="K12" s="145">
        <v>0</v>
      </c>
      <c r="L12" s="82">
        <v>50</v>
      </c>
      <c r="M12" s="147"/>
      <c r="N12" s="79" t="s">
        <v>95</v>
      </c>
    </row>
    <row r="13" spans="1:14" s="9" customFormat="1" ht="13.5" hidden="1" customHeight="1" x14ac:dyDescent="0.25">
      <c r="A13" s="10"/>
      <c r="B13" s="85"/>
      <c r="C13" s="17"/>
      <c r="D13" s="17"/>
      <c r="E13" s="17"/>
      <c r="F13" s="84"/>
      <c r="K13" s="83"/>
    </row>
    <row r="14" spans="1:14" s="9" customFormat="1" ht="13.5" hidden="1" customHeight="1" x14ac:dyDescent="0.25">
      <c r="A14" s="10"/>
      <c r="B14" s="85"/>
      <c r="C14" s="17"/>
      <c r="D14" s="17"/>
      <c r="E14" s="17"/>
      <c r="F14" s="84"/>
      <c r="K14" s="83"/>
      <c r="L14" s="53"/>
      <c r="M14" s="53"/>
      <c r="N14" s="53"/>
    </row>
    <row r="15" spans="1:14" s="9" customFormat="1" ht="13.5" hidden="1" customHeight="1" x14ac:dyDescent="0.25">
      <c r="A15" s="10"/>
      <c r="B15" s="85"/>
      <c r="C15" s="17"/>
      <c r="D15" s="17"/>
      <c r="E15" s="17"/>
      <c r="F15" s="84"/>
      <c r="K15" s="83"/>
      <c r="L15" s="53"/>
      <c r="M15" s="53"/>
      <c r="N15" s="53"/>
    </row>
    <row r="16" spans="1:14" s="9" customFormat="1" ht="13.5" hidden="1" customHeight="1" x14ac:dyDescent="0.25">
      <c r="A16" s="10"/>
      <c r="B16" s="85"/>
      <c r="C16" s="17"/>
      <c r="D16" s="17"/>
      <c r="E16" s="17"/>
      <c r="F16" s="84"/>
      <c r="K16" s="83"/>
      <c r="L16" s="53"/>
      <c r="M16" s="53"/>
      <c r="N16" s="53"/>
    </row>
    <row r="17" spans="1:14" ht="13.5" hidden="1" customHeight="1" x14ac:dyDescent="0.25">
      <c r="B17" s="85"/>
      <c r="C17" s="17"/>
      <c r="D17" s="17"/>
      <c r="E17" s="17"/>
      <c r="F17" s="84"/>
      <c r="K17" s="17"/>
      <c r="L17" s="11">
        <v>50</v>
      </c>
      <c r="M17" s="77">
        <v>0.35010822510822509</v>
      </c>
      <c r="N17" s="77"/>
    </row>
    <row r="18" spans="1:14" x14ac:dyDescent="0.25">
      <c r="A18" s="77"/>
      <c r="B18" s="12">
        <v>1</v>
      </c>
      <c r="C18" s="54">
        <v>1</v>
      </c>
      <c r="D18" s="55" t="s">
        <v>70</v>
      </c>
      <c r="E18" s="54">
        <v>1978</v>
      </c>
      <c r="F18" s="87" t="s">
        <v>5</v>
      </c>
      <c r="G18" s="88"/>
      <c r="H18" s="56">
        <v>142.8129829984544</v>
      </c>
      <c r="I18" s="89">
        <v>142.8129829984544</v>
      </c>
      <c r="J18" s="13">
        <v>142.8129829984544</v>
      </c>
      <c r="K18" s="86">
        <v>142.8129829984544</v>
      </c>
      <c r="L18" s="13">
        <v>50</v>
      </c>
      <c r="M18" s="58">
        <v>0.35010822510822509</v>
      </c>
      <c r="N18" s="59">
        <v>49.999999999999993</v>
      </c>
    </row>
    <row r="19" spans="1:14" x14ac:dyDescent="0.25">
      <c r="A19" s="77"/>
      <c r="B19" s="14">
        <v>2</v>
      </c>
      <c r="C19" s="60">
        <v>14</v>
      </c>
      <c r="D19" s="61" t="s">
        <v>67</v>
      </c>
      <c r="E19" s="60">
        <v>1957</v>
      </c>
      <c r="F19" s="91" t="s">
        <v>5</v>
      </c>
      <c r="G19" s="92"/>
      <c r="H19" s="63">
        <v>132.95183595612781</v>
      </c>
      <c r="I19" s="93">
        <v>132.95183595612781</v>
      </c>
      <c r="J19" s="15">
        <v>132.95183595612781</v>
      </c>
      <c r="K19" s="90">
        <v>132.95183595612781</v>
      </c>
      <c r="L19" s="15">
        <v>50</v>
      </c>
      <c r="M19" s="64">
        <v>0.35010822510822509</v>
      </c>
      <c r="N19" s="65">
        <v>46.547531311479808</v>
      </c>
    </row>
    <row r="20" spans="1:14" x14ac:dyDescent="0.25">
      <c r="A20" s="77"/>
      <c r="B20" s="14">
        <v>3</v>
      </c>
      <c r="C20" s="60">
        <v>25</v>
      </c>
      <c r="D20" s="61" t="s">
        <v>61</v>
      </c>
      <c r="E20" s="60">
        <v>1980</v>
      </c>
      <c r="F20" s="91" t="s">
        <v>5</v>
      </c>
      <c r="G20" s="92"/>
      <c r="H20" s="63">
        <v>123.64298056373067</v>
      </c>
      <c r="I20" s="93">
        <v>123.64298056373067</v>
      </c>
      <c r="J20" s="15">
        <v>123.64298056373067</v>
      </c>
      <c r="K20" s="90">
        <v>123.64298056373067</v>
      </c>
      <c r="L20" s="15">
        <v>50</v>
      </c>
      <c r="M20" s="64">
        <v>0.35010822510822509</v>
      </c>
      <c r="N20" s="65">
        <v>43.288424472258519</v>
      </c>
    </row>
    <row r="21" spans="1:14" x14ac:dyDescent="0.25">
      <c r="A21" s="77"/>
      <c r="B21" s="14">
        <v>4</v>
      </c>
      <c r="C21" s="60">
        <v>30</v>
      </c>
      <c r="D21" s="61" t="s">
        <v>16</v>
      </c>
      <c r="E21" s="60">
        <v>1974</v>
      </c>
      <c r="F21" s="91">
        <v>1</v>
      </c>
      <c r="G21" s="92"/>
      <c r="H21" s="63">
        <v>100.29473178361079</v>
      </c>
      <c r="I21" s="93">
        <v>100.29473178361079</v>
      </c>
      <c r="J21" s="15">
        <v>100.29473178361079</v>
      </c>
      <c r="K21" s="90">
        <v>100.29473178361079</v>
      </c>
      <c r="L21" s="15">
        <v>50</v>
      </c>
      <c r="M21" s="64">
        <v>0.35010822510822509</v>
      </c>
      <c r="N21" s="65">
        <v>35.114010532465464</v>
      </c>
    </row>
    <row r="22" spans="1:14" x14ac:dyDescent="0.25">
      <c r="A22" s="77"/>
      <c r="B22" s="14">
        <v>5</v>
      </c>
      <c r="C22" s="60">
        <v>4</v>
      </c>
      <c r="D22" s="61" t="s">
        <v>27</v>
      </c>
      <c r="E22" s="60">
        <v>1973</v>
      </c>
      <c r="F22" s="91">
        <v>2</v>
      </c>
      <c r="G22" s="92"/>
      <c r="H22" s="63">
        <v>46.01812112541726</v>
      </c>
      <c r="I22" s="93">
        <v>46.01812112541726</v>
      </c>
      <c r="J22" s="15">
        <v>46.01812112541726</v>
      </c>
      <c r="K22" s="90">
        <v>46.01812112541726</v>
      </c>
      <c r="L22" s="15">
        <v>50</v>
      </c>
      <c r="M22" s="64">
        <v>0.35010822510822509</v>
      </c>
      <c r="N22" s="65">
        <v>16.111322710035154</v>
      </c>
    </row>
    <row r="23" spans="1:14" x14ac:dyDescent="0.25">
      <c r="A23" s="77"/>
      <c r="B23" s="14">
        <v>6</v>
      </c>
      <c r="C23" s="60">
        <v>26</v>
      </c>
      <c r="D23" s="61" t="s">
        <v>68</v>
      </c>
      <c r="E23" s="60">
        <v>1972</v>
      </c>
      <c r="F23" s="91" t="s">
        <v>5</v>
      </c>
      <c r="G23" s="92"/>
      <c r="H23" s="63">
        <v>39.707518677475754</v>
      </c>
      <c r="I23" s="93">
        <v>39.707518677475754</v>
      </c>
      <c r="J23" s="15">
        <v>39.707518677475754</v>
      </c>
      <c r="K23" s="90">
        <v>39.707518677475754</v>
      </c>
      <c r="L23" s="15">
        <v>50</v>
      </c>
      <c r="M23" s="64">
        <v>0.35010822510822509</v>
      </c>
      <c r="N23" s="65">
        <v>13.901928887622734</v>
      </c>
    </row>
    <row r="24" spans="1:14" x14ac:dyDescent="0.25">
      <c r="A24" s="77"/>
      <c r="B24" s="14">
        <v>7</v>
      </c>
      <c r="C24" s="60">
        <v>12</v>
      </c>
      <c r="D24" s="61" t="s">
        <v>37</v>
      </c>
      <c r="E24" s="60">
        <v>1975</v>
      </c>
      <c r="F24" s="91" t="s">
        <v>5</v>
      </c>
      <c r="G24" s="92"/>
      <c r="H24" s="63">
        <v>37.001545595054097</v>
      </c>
      <c r="I24" s="93">
        <v>37.001545595054097</v>
      </c>
      <c r="J24" s="15">
        <v>37.001545595054097</v>
      </c>
      <c r="K24" s="90">
        <v>37.001545595054097</v>
      </c>
      <c r="L24" s="15">
        <v>50</v>
      </c>
      <c r="M24" s="64">
        <v>0.35010822510822509</v>
      </c>
      <c r="N24" s="65">
        <v>12.954545454545455</v>
      </c>
    </row>
    <row r="25" spans="1:14" x14ac:dyDescent="0.25">
      <c r="A25" s="77"/>
      <c r="B25" s="14">
        <v>8</v>
      </c>
      <c r="C25" s="60">
        <v>32</v>
      </c>
      <c r="D25" s="61" t="s">
        <v>51</v>
      </c>
      <c r="E25" s="60">
        <v>1982</v>
      </c>
      <c r="F25" s="91" t="s">
        <v>5</v>
      </c>
      <c r="G25" s="92"/>
      <c r="H25" s="63">
        <v>35.876649181370205</v>
      </c>
      <c r="I25" s="93">
        <v>35.876649181370205</v>
      </c>
      <c r="J25" s="15">
        <v>35.876649181370205</v>
      </c>
      <c r="K25" s="90">
        <v>35.876649181370205</v>
      </c>
      <c r="L25" s="15">
        <v>50</v>
      </c>
      <c r="M25" s="64">
        <v>0.35010822510822509</v>
      </c>
      <c r="N25" s="65">
        <v>12.56070996771998</v>
      </c>
    </row>
    <row r="26" spans="1:14" x14ac:dyDescent="0.25">
      <c r="A26" s="77"/>
      <c r="B26" s="14">
        <v>9</v>
      </c>
      <c r="C26" s="60">
        <v>22</v>
      </c>
      <c r="D26" s="61" t="s">
        <v>52</v>
      </c>
      <c r="E26" s="60">
        <v>1981</v>
      </c>
      <c r="F26" s="91">
        <v>2</v>
      </c>
      <c r="G26" s="92"/>
      <c r="H26" s="63">
        <v>32.519319938176196</v>
      </c>
      <c r="I26" s="93">
        <v>32.519319938176196</v>
      </c>
      <c r="J26" s="15">
        <v>32.519319938176196</v>
      </c>
      <c r="K26" s="90">
        <v>32.519319938176196</v>
      </c>
      <c r="L26" s="15">
        <v>50</v>
      </c>
      <c r="M26" s="64">
        <v>0.35010822510822509</v>
      </c>
      <c r="N26" s="65">
        <v>11.385281385281385</v>
      </c>
    </row>
    <row r="27" spans="1:14" x14ac:dyDescent="0.25">
      <c r="A27" s="77"/>
      <c r="B27" s="14">
        <v>10</v>
      </c>
      <c r="C27" s="60">
        <v>13</v>
      </c>
      <c r="D27" s="61" t="s">
        <v>69</v>
      </c>
      <c r="E27" s="60">
        <v>1969</v>
      </c>
      <c r="F27" s="91" t="s">
        <v>5</v>
      </c>
      <c r="G27" s="92"/>
      <c r="H27" s="63">
        <v>32.272024729520865</v>
      </c>
      <c r="I27" s="93">
        <v>32.272024729520865</v>
      </c>
      <c r="J27" s="15">
        <v>32.272024729520865</v>
      </c>
      <c r="K27" s="90">
        <v>32.272024729520865</v>
      </c>
      <c r="L27" s="15">
        <v>50</v>
      </c>
      <c r="M27" s="64">
        <v>0.35010822510822509</v>
      </c>
      <c r="N27" s="65">
        <v>11.298701298701298</v>
      </c>
    </row>
    <row r="28" spans="1:14" x14ac:dyDescent="0.25">
      <c r="A28" s="77"/>
      <c r="B28" s="14">
        <v>11</v>
      </c>
      <c r="C28" s="60">
        <v>6</v>
      </c>
      <c r="D28" s="61" t="s">
        <v>80</v>
      </c>
      <c r="E28" s="60">
        <v>1984</v>
      </c>
      <c r="F28" s="91" t="s">
        <v>5</v>
      </c>
      <c r="G28" s="92"/>
      <c r="H28" s="63">
        <v>32.1483771251932</v>
      </c>
      <c r="I28" s="93">
        <v>32.1483771251932</v>
      </c>
      <c r="J28" s="15">
        <v>32.1483771251932</v>
      </c>
      <c r="K28" s="90">
        <v>32.1483771251932</v>
      </c>
      <c r="L28" s="15">
        <v>50</v>
      </c>
      <c r="M28" s="64">
        <v>0.35010822510822509</v>
      </c>
      <c r="N28" s="65">
        <v>11.255411255411255</v>
      </c>
    </row>
    <row r="29" spans="1:14" x14ac:dyDescent="0.25">
      <c r="A29" s="77"/>
      <c r="B29" s="14">
        <v>12</v>
      </c>
      <c r="C29" s="60">
        <v>10</v>
      </c>
      <c r="D29" s="61" t="s">
        <v>46</v>
      </c>
      <c r="E29" s="60">
        <v>1985</v>
      </c>
      <c r="F29" s="91">
        <v>1</v>
      </c>
      <c r="G29" s="92"/>
      <c r="H29" s="63">
        <v>31.764147747192631</v>
      </c>
      <c r="I29" s="93">
        <v>31.764147747192631</v>
      </c>
      <c r="J29" s="15">
        <v>31.764147747192631</v>
      </c>
      <c r="K29" s="90">
        <v>31.764147747192631</v>
      </c>
      <c r="L29" s="15">
        <v>50</v>
      </c>
      <c r="M29" s="64">
        <v>0.35010822510822509</v>
      </c>
      <c r="N29" s="65">
        <v>11.120889389845038</v>
      </c>
    </row>
    <row r="30" spans="1:14" x14ac:dyDescent="0.25">
      <c r="A30" s="77"/>
      <c r="B30" s="14">
        <v>13</v>
      </c>
      <c r="C30" s="60">
        <v>21</v>
      </c>
      <c r="D30" s="61" t="s">
        <v>57</v>
      </c>
      <c r="E30" s="60">
        <v>1974</v>
      </c>
      <c r="F30" s="91">
        <v>1</v>
      </c>
      <c r="G30" s="92"/>
      <c r="H30" s="63">
        <v>27.308853918295977</v>
      </c>
      <c r="I30" s="93">
        <v>27.308853918295977</v>
      </c>
      <c r="J30" s="15">
        <v>27.308853918295977</v>
      </c>
      <c r="K30" s="90">
        <v>27.308853918295977</v>
      </c>
      <c r="L30" s="15">
        <v>50</v>
      </c>
      <c r="M30" s="64">
        <v>0.35010822510822509</v>
      </c>
      <c r="N30" s="65">
        <v>9.5610543750744021</v>
      </c>
    </row>
    <row r="31" spans="1:14" x14ac:dyDescent="0.25">
      <c r="A31" s="77"/>
      <c r="B31" s="14">
        <v>14</v>
      </c>
      <c r="C31" s="60">
        <v>20</v>
      </c>
      <c r="D31" s="61" t="s">
        <v>24</v>
      </c>
      <c r="E31" s="60">
        <v>1970</v>
      </c>
      <c r="F31" s="91">
        <v>1</v>
      </c>
      <c r="G31" s="92"/>
      <c r="H31" s="63">
        <v>19.59942775393419</v>
      </c>
      <c r="I31" s="93">
        <v>19.59942775393419</v>
      </c>
      <c r="J31" s="15">
        <v>19.59942775393419</v>
      </c>
      <c r="K31" s="90">
        <v>19.59942775393419</v>
      </c>
      <c r="L31" s="15">
        <v>50</v>
      </c>
      <c r="M31" s="64">
        <v>0.35010822510822509</v>
      </c>
      <c r="N31" s="65">
        <v>6.8619208640667857</v>
      </c>
    </row>
    <row r="32" spans="1:14" x14ac:dyDescent="0.25">
      <c r="A32" s="77"/>
      <c r="B32" s="14">
        <v>15</v>
      </c>
      <c r="C32" s="60">
        <v>23</v>
      </c>
      <c r="D32" s="61" t="s">
        <v>59</v>
      </c>
      <c r="E32" s="60">
        <v>1958</v>
      </c>
      <c r="F32" s="91" t="s">
        <v>5</v>
      </c>
      <c r="G32" s="92"/>
      <c r="H32" s="63">
        <v>18.34366555396598</v>
      </c>
      <c r="I32" s="93">
        <v>18.34366555396598</v>
      </c>
      <c r="J32" s="15">
        <v>18.34366555396598</v>
      </c>
      <c r="K32" s="90">
        <v>18.34366555396598</v>
      </c>
      <c r="L32" s="15">
        <v>50</v>
      </c>
      <c r="M32" s="64">
        <v>0.35010822510822509</v>
      </c>
      <c r="N32" s="65">
        <v>6.4222681890779159</v>
      </c>
    </row>
    <row r="33" spans="1:14" x14ac:dyDescent="0.25">
      <c r="A33" s="77"/>
      <c r="B33" s="14">
        <v>16</v>
      </c>
      <c r="C33" s="60">
        <v>24</v>
      </c>
      <c r="D33" s="61" t="s">
        <v>71</v>
      </c>
      <c r="E33" s="60">
        <v>1986</v>
      </c>
      <c r="F33" s="91" t="s">
        <v>5</v>
      </c>
      <c r="G33" s="92"/>
      <c r="H33" s="63">
        <v>15.768558257828643</v>
      </c>
      <c r="I33" s="93">
        <v>15.768558257828643</v>
      </c>
      <c r="J33" s="15">
        <v>15.768558257828643</v>
      </c>
      <c r="K33" s="90">
        <v>15.768558257828643</v>
      </c>
      <c r="L33" s="15">
        <v>50</v>
      </c>
      <c r="M33" s="64">
        <v>0.35010822510822509</v>
      </c>
      <c r="N33" s="65">
        <v>5.5207019441640321</v>
      </c>
    </row>
    <row r="34" spans="1:14" x14ac:dyDescent="0.25">
      <c r="A34" s="77"/>
      <c r="B34" s="14">
        <v>17</v>
      </c>
      <c r="C34" s="60">
        <v>18</v>
      </c>
      <c r="D34" s="61" t="s">
        <v>42</v>
      </c>
      <c r="E34" s="60">
        <v>1977</v>
      </c>
      <c r="F34" s="91" t="s">
        <v>5</v>
      </c>
      <c r="G34" s="92"/>
      <c r="H34" s="63">
        <v>14.806800618238022</v>
      </c>
      <c r="I34" s="93">
        <v>14.806800618238022</v>
      </c>
      <c r="J34" s="15">
        <v>14.806800618238022</v>
      </c>
      <c r="K34" s="90">
        <v>14.806800618238022</v>
      </c>
      <c r="L34" s="15">
        <v>50</v>
      </c>
      <c r="M34" s="64">
        <v>0.35010822510822509</v>
      </c>
      <c r="N34" s="65">
        <v>5.1839826839826841</v>
      </c>
    </row>
    <row r="35" spans="1:14" x14ac:dyDescent="0.25">
      <c r="A35" s="77"/>
      <c r="B35" s="14">
        <v>18</v>
      </c>
      <c r="C35" s="60">
        <v>11</v>
      </c>
      <c r="D35" s="61" t="s">
        <v>119</v>
      </c>
      <c r="E35" s="60" t="s">
        <v>86</v>
      </c>
      <c r="F35" s="91" t="s">
        <v>86</v>
      </c>
      <c r="G35" s="92"/>
      <c r="H35" s="63">
        <v>12.550231839258114</v>
      </c>
      <c r="I35" s="93">
        <v>12.550231839258114</v>
      </c>
      <c r="J35" s="15">
        <v>0</v>
      </c>
      <c r="K35" s="90">
        <v>12.550231839258114</v>
      </c>
      <c r="L35" s="15">
        <v>50</v>
      </c>
      <c r="M35" s="64">
        <v>0.35010822510822509</v>
      </c>
      <c r="N35" s="65">
        <v>4.3939393939393936</v>
      </c>
    </row>
    <row r="36" spans="1:14" x14ac:dyDescent="0.25">
      <c r="A36" s="77"/>
      <c r="B36" s="14">
        <v>20</v>
      </c>
      <c r="C36" s="60">
        <v>3</v>
      </c>
      <c r="D36" s="61" t="s">
        <v>75</v>
      </c>
      <c r="E36" s="60">
        <v>1967</v>
      </c>
      <c r="F36" s="91">
        <v>2</v>
      </c>
      <c r="G36" s="92"/>
      <c r="H36" s="63">
        <v>0</v>
      </c>
      <c r="I36" s="93">
        <v>0</v>
      </c>
      <c r="J36" s="15">
        <v>0</v>
      </c>
      <c r="K36" s="90">
        <v>0</v>
      </c>
      <c r="L36" s="15">
        <v>50</v>
      </c>
      <c r="M36" s="64">
        <v>0.35010822510822509</v>
      </c>
      <c r="N36" s="65">
        <v>0</v>
      </c>
    </row>
    <row r="37" spans="1:14" x14ac:dyDescent="0.25">
      <c r="A37" s="77"/>
      <c r="B37" s="14">
        <v>28</v>
      </c>
      <c r="C37" s="60">
        <v>19</v>
      </c>
      <c r="D37" s="61" t="s">
        <v>21</v>
      </c>
      <c r="E37" s="60">
        <v>1974</v>
      </c>
      <c r="F37" s="91">
        <v>1</v>
      </c>
      <c r="G37" s="92"/>
      <c r="H37" s="63">
        <v>0</v>
      </c>
      <c r="I37" s="93">
        <v>0</v>
      </c>
      <c r="J37" s="15">
        <v>0</v>
      </c>
      <c r="K37" s="90">
        <v>0</v>
      </c>
      <c r="L37" s="15">
        <v>50</v>
      </c>
      <c r="M37" s="64">
        <v>0.35010822510822509</v>
      </c>
      <c r="N37" s="65">
        <v>0</v>
      </c>
    </row>
    <row r="38" spans="1:14" x14ac:dyDescent="0.25">
      <c r="A38" s="77"/>
      <c r="B38" s="14">
        <v>29</v>
      </c>
      <c r="C38" s="60">
        <v>27</v>
      </c>
      <c r="D38" s="61" t="s">
        <v>34</v>
      </c>
      <c r="E38" s="60">
        <v>1964</v>
      </c>
      <c r="F38" s="91" t="s">
        <v>6</v>
      </c>
      <c r="G38" s="92"/>
      <c r="H38" s="63">
        <v>0</v>
      </c>
      <c r="I38" s="93">
        <v>0</v>
      </c>
      <c r="J38" s="15">
        <v>0</v>
      </c>
      <c r="K38" s="90">
        <v>0</v>
      </c>
      <c r="L38" s="15">
        <v>50</v>
      </c>
      <c r="M38" s="64">
        <v>0.35010822510822509</v>
      </c>
      <c r="N38" s="65">
        <v>0</v>
      </c>
    </row>
    <row r="39" spans="1:14" x14ac:dyDescent="0.25">
      <c r="A39" s="77"/>
      <c r="B39" s="14">
        <v>19</v>
      </c>
      <c r="C39" s="60">
        <v>2</v>
      </c>
      <c r="D39" s="61" t="s">
        <v>45</v>
      </c>
      <c r="E39" s="60">
        <v>1982</v>
      </c>
      <c r="F39" s="91">
        <v>2</v>
      </c>
      <c r="G39" s="92"/>
      <c r="H39" s="63">
        <v>0</v>
      </c>
      <c r="I39" s="93">
        <v>0</v>
      </c>
      <c r="J39" s="15">
        <v>0</v>
      </c>
      <c r="K39" s="90">
        <v>0</v>
      </c>
      <c r="L39" s="15">
        <v>50</v>
      </c>
      <c r="M39" s="64">
        <v>0.35010822510822509</v>
      </c>
      <c r="N39" s="65">
        <v>0</v>
      </c>
    </row>
    <row r="40" spans="1:14" x14ac:dyDescent="0.25">
      <c r="A40" s="77"/>
      <c r="B40" s="14">
        <v>26</v>
      </c>
      <c r="C40" s="60">
        <v>16</v>
      </c>
      <c r="D40" s="61" t="s">
        <v>79</v>
      </c>
      <c r="E40" s="60">
        <v>1996</v>
      </c>
      <c r="F40" s="91">
        <v>2</v>
      </c>
      <c r="G40" s="92"/>
      <c r="H40" s="63">
        <v>0</v>
      </c>
      <c r="I40" s="93">
        <v>0</v>
      </c>
      <c r="J40" s="15">
        <v>0</v>
      </c>
      <c r="K40" s="90">
        <v>0</v>
      </c>
      <c r="L40" s="15">
        <v>50</v>
      </c>
      <c r="M40" s="64">
        <v>0.35010822510822509</v>
      </c>
      <c r="N40" s="65">
        <v>0</v>
      </c>
    </row>
    <row r="41" spans="1:14" x14ac:dyDescent="0.25">
      <c r="A41" s="77"/>
      <c r="B41" s="14">
        <v>27</v>
      </c>
      <c r="C41" s="60">
        <v>17</v>
      </c>
      <c r="D41" s="61" t="s">
        <v>47</v>
      </c>
      <c r="E41" s="60">
        <v>1969</v>
      </c>
      <c r="F41" s="91" t="s">
        <v>5</v>
      </c>
      <c r="G41" s="92"/>
      <c r="H41" s="63">
        <v>0</v>
      </c>
      <c r="I41" s="93">
        <v>0</v>
      </c>
      <c r="J41" s="15">
        <v>0</v>
      </c>
      <c r="K41" s="90">
        <v>0</v>
      </c>
      <c r="L41" s="15">
        <v>50</v>
      </c>
      <c r="M41" s="64">
        <v>0.35010822510822509</v>
      </c>
      <c r="N41" s="65">
        <v>0</v>
      </c>
    </row>
    <row r="42" spans="1:14" x14ac:dyDescent="0.25">
      <c r="A42" s="77"/>
      <c r="B42" s="14">
        <v>35</v>
      </c>
      <c r="C42" s="60">
        <v>35</v>
      </c>
      <c r="D42" s="61" t="s">
        <v>48</v>
      </c>
      <c r="E42" s="60">
        <v>1982</v>
      </c>
      <c r="F42" s="91">
        <v>1</v>
      </c>
      <c r="G42" s="92"/>
      <c r="H42" s="63">
        <v>0</v>
      </c>
      <c r="I42" s="93">
        <v>0</v>
      </c>
      <c r="J42" s="15">
        <v>0</v>
      </c>
      <c r="K42" s="90">
        <v>0</v>
      </c>
      <c r="L42" s="15">
        <v>50</v>
      </c>
      <c r="M42" s="64">
        <v>0.35010822510822509</v>
      </c>
      <c r="N42" s="65">
        <v>0</v>
      </c>
    </row>
    <row r="43" spans="1:14" x14ac:dyDescent="0.25">
      <c r="A43" s="77"/>
      <c r="B43" s="14">
        <v>25</v>
      </c>
      <c r="C43" s="60">
        <v>15</v>
      </c>
      <c r="D43" s="61" t="s">
        <v>49</v>
      </c>
      <c r="E43" s="60">
        <v>1985</v>
      </c>
      <c r="F43" s="91" t="s">
        <v>6</v>
      </c>
      <c r="G43" s="92"/>
      <c r="H43" s="63">
        <v>0</v>
      </c>
      <c r="I43" s="93">
        <v>0</v>
      </c>
      <c r="J43" s="15">
        <v>0</v>
      </c>
      <c r="K43" s="90">
        <v>0</v>
      </c>
      <c r="L43" s="15">
        <v>50</v>
      </c>
      <c r="M43" s="64">
        <v>0.35010822510822509</v>
      </c>
      <c r="N43" s="65">
        <v>0</v>
      </c>
    </row>
    <row r="44" spans="1:14" x14ac:dyDescent="0.25">
      <c r="A44" s="77"/>
      <c r="B44" s="14">
        <v>21</v>
      </c>
      <c r="C44" s="60">
        <v>5</v>
      </c>
      <c r="D44" s="61" t="s">
        <v>123</v>
      </c>
      <c r="E44" s="60">
        <v>1965</v>
      </c>
      <c r="F44" s="91">
        <v>1</v>
      </c>
      <c r="G44" s="92"/>
      <c r="H44" s="63">
        <v>0</v>
      </c>
      <c r="I44" s="93">
        <v>0</v>
      </c>
      <c r="J44" s="15">
        <v>0</v>
      </c>
      <c r="K44" s="90">
        <v>0</v>
      </c>
      <c r="L44" s="15">
        <v>50</v>
      </c>
      <c r="M44" s="64">
        <v>0.35010822510822509</v>
      </c>
      <c r="N44" s="65">
        <v>0</v>
      </c>
    </row>
    <row r="45" spans="1:14" x14ac:dyDescent="0.25">
      <c r="A45" s="77"/>
      <c r="B45" s="14">
        <v>22</v>
      </c>
      <c r="C45" s="60">
        <v>7</v>
      </c>
      <c r="D45" s="61" t="s">
        <v>126</v>
      </c>
      <c r="E45" s="60">
        <v>1964</v>
      </c>
      <c r="F45" s="91" t="s">
        <v>86</v>
      </c>
      <c r="G45" s="92"/>
      <c r="H45" s="63">
        <v>0</v>
      </c>
      <c r="I45" s="93">
        <v>0</v>
      </c>
      <c r="J45" s="15">
        <v>0</v>
      </c>
      <c r="K45" s="90">
        <v>0</v>
      </c>
      <c r="L45" s="15">
        <v>50</v>
      </c>
      <c r="M45" s="64">
        <v>0.35010822510822509</v>
      </c>
      <c r="N45" s="65">
        <v>0</v>
      </c>
    </row>
    <row r="46" spans="1:14" x14ac:dyDescent="0.25">
      <c r="A46" s="77"/>
      <c r="B46" s="14">
        <v>23</v>
      </c>
      <c r="C46" s="60">
        <v>8</v>
      </c>
      <c r="D46" s="61" t="s">
        <v>127</v>
      </c>
      <c r="E46" s="60">
        <v>1962</v>
      </c>
      <c r="F46" s="91" t="s">
        <v>86</v>
      </c>
      <c r="G46" s="92"/>
      <c r="H46" s="63">
        <v>0</v>
      </c>
      <c r="I46" s="93">
        <v>0</v>
      </c>
      <c r="J46" s="15">
        <v>0</v>
      </c>
      <c r="K46" s="90">
        <v>0</v>
      </c>
      <c r="L46" s="15">
        <v>50</v>
      </c>
      <c r="M46" s="64">
        <v>0.35010822510822509</v>
      </c>
      <c r="N46" s="65">
        <v>0</v>
      </c>
    </row>
    <row r="47" spans="1:14" x14ac:dyDescent="0.25">
      <c r="A47" s="77"/>
      <c r="B47" s="14">
        <v>24</v>
      </c>
      <c r="C47" s="60">
        <v>9</v>
      </c>
      <c r="D47" s="61" t="s">
        <v>128</v>
      </c>
      <c r="E47" s="60">
        <v>1978</v>
      </c>
      <c r="F47" s="91" t="s">
        <v>86</v>
      </c>
      <c r="G47" s="92"/>
      <c r="H47" s="63">
        <v>0</v>
      </c>
      <c r="I47" s="93">
        <v>0</v>
      </c>
      <c r="J47" s="15">
        <v>0</v>
      </c>
      <c r="K47" s="90">
        <v>0</v>
      </c>
      <c r="L47" s="15">
        <v>50</v>
      </c>
      <c r="M47" s="64">
        <v>0.35010822510822509</v>
      </c>
      <c r="N47" s="65">
        <v>0</v>
      </c>
    </row>
    <row r="48" spans="1:14" x14ac:dyDescent="0.25">
      <c r="A48" s="77"/>
      <c r="B48" s="14">
        <v>30</v>
      </c>
      <c r="C48" s="60">
        <v>28</v>
      </c>
      <c r="D48" s="61" t="s">
        <v>112</v>
      </c>
      <c r="E48" s="60">
        <v>1962</v>
      </c>
      <c r="F48" s="91" t="s">
        <v>86</v>
      </c>
      <c r="G48" s="92"/>
      <c r="H48" s="63">
        <v>0</v>
      </c>
      <c r="I48" s="93">
        <v>0</v>
      </c>
      <c r="J48" s="15">
        <v>0</v>
      </c>
      <c r="K48" s="90">
        <v>0</v>
      </c>
      <c r="L48" s="15">
        <v>50</v>
      </c>
      <c r="M48" s="64">
        <v>0.35010822510822509</v>
      </c>
      <c r="N48" s="65">
        <v>0</v>
      </c>
    </row>
    <row r="49" spans="1:14" x14ac:dyDescent="0.25">
      <c r="A49" s="77"/>
      <c r="B49" s="14">
        <v>31</v>
      </c>
      <c r="C49" s="60">
        <v>29</v>
      </c>
      <c r="D49" s="61" t="s">
        <v>111</v>
      </c>
      <c r="E49" s="60" t="s">
        <v>86</v>
      </c>
      <c r="F49" s="91" t="s">
        <v>86</v>
      </c>
      <c r="G49" s="92"/>
      <c r="H49" s="63">
        <v>0</v>
      </c>
      <c r="I49" s="93">
        <v>0</v>
      </c>
      <c r="J49" s="15">
        <v>0</v>
      </c>
      <c r="K49" s="90">
        <v>0</v>
      </c>
      <c r="L49" s="15">
        <v>50</v>
      </c>
      <c r="M49" s="64">
        <v>0.35010822510822509</v>
      </c>
      <c r="N49" s="65">
        <v>0</v>
      </c>
    </row>
    <row r="50" spans="1:14" x14ac:dyDescent="0.25">
      <c r="A50" s="77"/>
      <c r="B50" s="14">
        <v>32</v>
      </c>
      <c r="C50" s="60">
        <v>31</v>
      </c>
      <c r="D50" s="61" t="s">
        <v>129</v>
      </c>
      <c r="E50" s="60">
        <v>1982</v>
      </c>
      <c r="F50" s="91" t="s">
        <v>86</v>
      </c>
      <c r="G50" s="92"/>
      <c r="H50" s="63">
        <v>0</v>
      </c>
      <c r="I50" s="93">
        <v>0</v>
      </c>
      <c r="J50" s="15">
        <v>0</v>
      </c>
      <c r="K50" s="90">
        <v>0</v>
      </c>
      <c r="L50" s="15">
        <v>50</v>
      </c>
      <c r="M50" s="64">
        <v>0.35010822510822509</v>
      </c>
      <c r="N50" s="65">
        <v>0</v>
      </c>
    </row>
    <row r="51" spans="1:14" x14ac:dyDescent="0.25">
      <c r="A51" s="77"/>
      <c r="B51" s="14">
        <v>33</v>
      </c>
      <c r="C51" s="60">
        <v>33</v>
      </c>
      <c r="D51" s="61" t="s">
        <v>117</v>
      </c>
      <c r="E51" s="60">
        <v>1980</v>
      </c>
      <c r="F51" s="91" t="s">
        <v>86</v>
      </c>
      <c r="G51" s="92"/>
      <c r="H51" s="63">
        <v>0</v>
      </c>
      <c r="I51" s="93">
        <v>0</v>
      </c>
      <c r="J51" s="15">
        <v>0</v>
      </c>
      <c r="K51" s="90">
        <v>0</v>
      </c>
      <c r="L51" s="15">
        <v>50</v>
      </c>
      <c r="M51" s="64">
        <v>0.35010822510822509</v>
      </c>
      <c r="N51" s="65">
        <v>0</v>
      </c>
    </row>
    <row r="52" spans="1:14" x14ac:dyDescent="0.25">
      <c r="A52" s="77"/>
      <c r="B52" s="14">
        <v>34</v>
      </c>
      <c r="C52" s="60">
        <v>34</v>
      </c>
      <c r="D52" s="61" t="s">
        <v>116</v>
      </c>
      <c r="E52" s="60">
        <v>1981</v>
      </c>
      <c r="F52" s="91" t="s">
        <v>86</v>
      </c>
      <c r="G52" s="92"/>
      <c r="H52" s="63">
        <v>0</v>
      </c>
      <c r="I52" s="93">
        <v>0</v>
      </c>
      <c r="J52" s="15">
        <v>0</v>
      </c>
      <c r="K52" s="90">
        <v>0</v>
      </c>
      <c r="L52" s="15">
        <v>50</v>
      </c>
      <c r="M52" s="64">
        <v>0.35010822510822509</v>
      </c>
      <c r="N52" s="65">
        <v>0</v>
      </c>
    </row>
    <row r="53" spans="1:14" ht="15.75" thickBot="1" x14ac:dyDescent="0.3">
      <c r="A53" s="77"/>
      <c r="B53" s="18">
        <v>36</v>
      </c>
      <c r="C53" s="66">
        <v>36</v>
      </c>
      <c r="D53" s="67" t="s">
        <v>118</v>
      </c>
      <c r="E53" s="66">
        <v>1978</v>
      </c>
      <c r="F53" s="95" t="s">
        <v>86</v>
      </c>
      <c r="G53" s="92"/>
      <c r="H53" s="63">
        <v>0</v>
      </c>
      <c r="I53" s="93">
        <v>0</v>
      </c>
      <c r="J53" s="15">
        <v>0</v>
      </c>
      <c r="K53" s="94">
        <v>0</v>
      </c>
      <c r="L53" s="15">
        <v>50</v>
      </c>
      <c r="M53" s="64">
        <v>0.35010822510822509</v>
      </c>
      <c r="N53" s="65">
        <v>0</v>
      </c>
    </row>
    <row r="54" spans="1:14" hidden="1" x14ac:dyDescent="0.25">
      <c r="A54" s="77"/>
      <c r="B54" s="96">
        <v>37</v>
      </c>
      <c r="C54" s="97" t="s">
        <v>86</v>
      </c>
      <c r="D54" s="98" t="s">
        <v>86</v>
      </c>
      <c r="E54" s="97" t="s">
        <v>86</v>
      </c>
      <c r="F54" s="99" t="s">
        <v>86</v>
      </c>
      <c r="G54" s="16"/>
      <c r="H54" s="63" t="s">
        <v>86</v>
      </c>
      <c r="I54" s="93" t="s">
        <v>86</v>
      </c>
      <c r="J54" s="15">
        <v>0</v>
      </c>
      <c r="K54" s="57">
        <v>142.8129829984544</v>
      </c>
      <c r="L54" s="15">
        <v>50</v>
      </c>
      <c r="M54" s="64">
        <v>0.35010822510822509</v>
      </c>
      <c r="N54" s="65" t="s">
        <v>86</v>
      </c>
    </row>
    <row r="55" spans="1:14" hidden="1" x14ac:dyDescent="0.25">
      <c r="A55" s="77"/>
      <c r="B55" s="14">
        <v>38</v>
      </c>
      <c r="C55" s="60" t="s">
        <v>86</v>
      </c>
      <c r="D55" s="61" t="s">
        <v>86</v>
      </c>
      <c r="E55" s="60" t="s">
        <v>86</v>
      </c>
      <c r="F55" s="62" t="s">
        <v>86</v>
      </c>
      <c r="G55" s="16"/>
      <c r="H55" s="63" t="s">
        <v>86</v>
      </c>
      <c r="I55" s="93" t="s">
        <v>86</v>
      </c>
      <c r="J55" s="15">
        <v>0</v>
      </c>
      <c r="K55" s="57">
        <v>142.8129829984544</v>
      </c>
      <c r="L55" s="15">
        <v>50</v>
      </c>
      <c r="M55" s="64">
        <v>0.35010822510822509</v>
      </c>
      <c r="N55" s="65" t="s">
        <v>86</v>
      </c>
    </row>
    <row r="56" spans="1:14" hidden="1" x14ac:dyDescent="0.25">
      <c r="A56" s="77"/>
      <c r="B56" s="14">
        <v>39</v>
      </c>
      <c r="C56" s="60" t="s">
        <v>86</v>
      </c>
      <c r="D56" s="61" t="s">
        <v>86</v>
      </c>
      <c r="E56" s="60" t="s">
        <v>86</v>
      </c>
      <c r="F56" s="62" t="s">
        <v>86</v>
      </c>
      <c r="G56" s="16"/>
      <c r="H56" s="63" t="s">
        <v>86</v>
      </c>
      <c r="I56" s="93" t="s">
        <v>86</v>
      </c>
      <c r="J56" s="15">
        <v>0</v>
      </c>
      <c r="K56" s="57">
        <v>142.8129829984544</v>
      </c>
      <c r="L56" s="15">
        <v>50</v>
      </c>
      <c r="M56" s="64">
        <v>0.35010822510822509</v>
      </c>
      <c r="N56" s="65" t="s">
        <v>86</v>
      </c>
    </row>
    <row r="57" spans="1:14" hidden="1" x14ac:dyDescent="0.25">
      <c r="A57" s="77"/>
      <c r="B57" s="14">
        <v>40</v>
      </c>
      <c r="C57" s="60" t="s">
        <v>86</v>
      </c>
      <c r="D57" s="61" t="s">
        <v>86</v>
      </c>
      <c r="E57" s="60" t="s">
        <v>86</v>
      </c>
      <c r="F57" s="62" t="s">
        <v>86</v>
      </c>
      <c r="G57" s="16"/>
      <c r="H57" s="63" t="s">
        <v>86</v>
      </c>
      <c r="I57" s="93" t="s">
        <v>86</v>
      </c>
      <c r="J57" s="15">
        <v>0</v>
      </c>
      <c r="K57" s="57">
        <v>142.8129829984544</v>
      </c>
      <c r="L57" s="15">
        <v>50</v>
      </c>
      <c r="M57" s="64">
        <v>0.35010822510822509</v>
      </c>
      <c r="N57" s="65" t="s">
        <v>86</v>
      </c>
    </row>
    <row r="58" spans="1:14" hidden="1" x14ac:dyDescent="0.25">
      <c r="A58" s="77"/>
      <c r="B58" s="14">
        <v>41</v>
      </c>
      <c r="C58" s="60" t="s">
        <v>86</v>
      </c>
      <c r="D58" s="61" t="s">
        <v>86</v>
      </c>
      <c r="E58" s="60" t="s">
        <v>86</v>
      </c>
      <c r="F58" s="62" t="s">
        <v>86</v>
      </c>
      <c r="G58" s="16"/>
      <c r="H58" s="63" t="s">
        <v>86</v>
      </c>
      <c r="I58" s="93" t="s">
        <v>86</v>
      </c>
      <c r="J58" s="15">
        <v>0</v>
      </c>
      <c r="K58" s="57">
        <v>142.8129829984544</v>
      </c>
      <c r="L58" s="15">
        <v>50</v>
      </c>
      <c r="M58" s="64">
        <v>0.35010822510822509</v>
      </c>
      <c r="N58" s="65" t="s">
        <v>86</v>
      </c>
    </row>
    <row r="59" spans="1:14" hidden="1" x14ac:dyDescent="0.25">
      <c r="A59" s="77"/>
      <c r="B59" s="14">
        <v>42</v>
      </c>
      <c r="C59" s="60" t="s">
        <v>86</v>
      </c>
      <c r="D59" s="61" t="s">
        <v>86</v>
      </c>
      <c r="E59" s="60" t="s">
        <v>86</v>
      </c>
      <c r="F59" s="62" t="s">
        <v>86</v>
      </c>
      <c r="G59" s="16"/>
      <c r="H59" s="63" t="s">
        <v>86</v>
      </c>
      <c r="I59" s="93" t="s">
        <v>86</v>
      </c>
      <c r="J59" s="15">
        <v>0</v>
      </c>
      <c r="K59" s="57">
        <v>142.8129829984544</v>
      </c>
      <c r="L59" s="15">
        <v>50</v>
      </c>
      <c r="M59" s="64">
        <v>0.35010822510822509</v>
      </c>
      <c r="N59" s="65" t="s">
        <v>86</v>
      </c>
    </row>
    <row r="60" spans="1:14" hidden="1" x14ac:dyDescent="0.25">
      <c r="A60" s="77"/>
      <c r="B60" s="14">
        <v>43</v>
      </c>
      <c r="C60" s="60" t="s">
        <v>86</v>
      </c>
      <c r="D60" s="61" t="s">
        <v>86</v>
      </c>
      <c r="E60" s="60" t="s">
        <v>86</v>
      </c>
      <c r="F60" s="62" t="s">
        <v>86</v>
      </c>
      <c r="G60" s="16"/>
      <c r="H60" s="63" t="s">
        <v>86</v>
      </c>
      <c r="I60" s="93" t="s">
        <v>86</v>
      </c>
      <c r="J60" s="15">
        <v>0</v>
      </c>
      <c r="K60" s="57">
        <v>142.8129829984544</v>
      </c>
      <c r="L60" s="15">
        <v>50</v>
      </c>
      <c r="M60" s="64">
        <v>0.35010822510822509</v>
      </c>
      <c r="N60" s="65" t="s">
        <v>86</v>
      </c>
    </row>
    <row r="61" spans="1:14" hidden="1" x14ac:dyDescent="0.25">
      <c r="A61" s="77"/>
      <c r="B61" s="14">
        <v>44</v>
      </c>
      <c r="C61" s="60" t="s">
        <v>86</v>
      </c>
      <c r="D61" s="61" t="s">
        <v>86</v>
      </c>
      <c r="E61" s="60" t="s">
        <v>86</v>
      </c>
      <c r="F61" s="62" t="s">
        <v>86</v>
      </c>
      <c r="G61" s="16"/>
      <c r="H61" s="63" t="s">
        <v>86</v>
      </c>
      <c r="I61" s="93" t="s">
        <v>86</v>
      </c>
      <c r="J61" s="15">
        <v>0</v>
      </c>
      <c r="K61" s="57">
        <v>142.8129829984544</v>
      </c>
      <c r="L61" s="15">
        <v>50</v>
      </c>
      <c r="M61" s="64">
        <v>0.35010822510822509</v>
      </c>
      <c r="N61" s="65" t="s">
        <v>86</v>
      </c>
    </row>
    <row r="62" spans="1:14" hidden="1" x14ac:dyDescent="0.25">
      <c r="A62" s="77"/>
      <c r="B62" s="14">
        <v>45</v>
      </c>
      <c r="C62" s="60" t="s">
        <v>86</v>
      </c>
      <c r="D62" s="61" t="s">
        <v>86</v>
      </c>
      <c r="E62" s="60" t="s">
        <v>86</v>
      </c>
      <c r="F62" s="62" t="s">
        <v>86</v>
      </c>
      <c r="G62" s="16"/>
      <c r="H62" s="63" t="s">
        <v>86</v>
      </c>
      <c r="I62" s="93" t="s">
        <v>86</v>
      </c>
      <c r="J62" s="15">
        <v>0</v>
      </c>
      <c r="K62" s="57">
        <v>142.8129829984544</v>
      </c>
      <c r="L62" s="15">
        <v>50</v>
      </c>
      <c r="M62" s="64">
        <v>0.35010822510822509</v>
      </c>
      <c r="N62" s="65" t="s">
        <v>86</v>
      </c>
    </row>
    <row r="63" spans="1:14" hidden="1" x14ac:dyDescent="0.25">
      <c r="A63" s="77"/>
      <c r="B63" s="14">
        <v>46</v>
      </c>
      <c r="C63" s="60" t="s">
        <v>86</v>
      </c>
      <c r="D63" s="61" t="s">
        <v>86</v>
      </c>
      <c r="E63" s="60" t="s">
        <v>86</v>
      </c>
      <c r="F63" s="62" t="s">
        <v>86</v>
      </c>
      <c r="G63" s="16"/>
      <c r="H63" s="63" t="s">
        <v>86</v>
      </c>
      <c r="I63" s="93" t="s">
        <v>86</v>
      </c>
      <c r="J63" s="15">
        <v>0</v>
      </c>
      <c r="K63" s="57">
        <v>142.8129829984544</v>
      </c>
      <c r="L63" s="15">
        <v>50</v>
      </c>
      <c r="M63" s="64">
        <v>0.35010822510822509</v>
      </c>
      <c r="N63" s="65" t="s">
        <v>86</v>
      </c>
    </row>
    <row r="64" spans="1:14" hidden="1" x14ac:dyDescent="0.25">
      <c r="A64" s="77"/>
      <c r="B64" s="14">
        <v>47</v>
      </c>
      <c r="C64" s="60" t="s">
        <v>86</v>
      </c>
      <c r="D64" s="61" t="s">
        <v>86</v>
      </c>
      <c r="E64" s="60" t="s">
        <v>86</v>
      </c>
      <c r="F64" s="62" t="s">
        <v>86</v>
      </c>
      <c r="G64" s="16"/>
      <c r="H64" s="63" t="s">
        <v>86</v>
      </c>
      <c r="I64" s="93" t="s">
        <v>86</v>
      </c>
      <c r="J64" s="15">
        <v>0</v>
      </c>
      <c r="K64" s="57">
        <v>142.8129829984544</v>
      </c>
      <c r="L64" s="15">
        <v>50</v>
      </c>
      <c r="M64" s="64">
        <v>0.35010822510822509</v>
      </c>
      <c r="N64" s="65" t="s">
        <v>86</v>
      </c>
    </row>
    <row r="65" spans="1:14" hidden="1" x14ac:dyDescent="0.25">
      <c r="A65" s="77"/>
      <c r="B65" s="14">
        <v>48</v>
      </c>
      <c r="C65" s="60" t="s">
        <v>86</v>
      </c>
      <c r="D65" s="61" t="s">
        <v>86</v>
      </c>
      <c r="E65" s="60" t="s">
        <v>86</v>
      </c>
      <c r="F65" s="62" t="s">
        <v>86</v>
      </c>
      <c r="G65" s="16"/>
      <c r="H65" s="63" t="s">
        <v>86</v>
      </c>
      <c r="I65" s="93" t="s">
        <v>86</v>
      </c>
      <c r="J65" s="15">
        <v>0</v>
      </c>
      <c r="K65" s="57">
        <v>142.8129829984544</v>
      </c>
      <c r="L65" s="15">
        <v>50</v>
      </c>
      <c r="M65" s="64">
        <v>0.35010822510822509</v>
      </c>
      <c r="N65" s="65" t="s">
        <v>86</v>
      </c>
    </row>
    <row r="66" spans="1:14" hidden="1" x14ac:dyDescent="0.25">
      <c r="A66" s="77"/>
      <c r="B66" s="14">
        <v>49</v>
      </c>
      <c r="C66" s="60" t="s">
        <v>86</v>
      </c>
      <c r="D66" s="61" t="s">
        <v>86</v>
      </c>
      <c r="E66" s="60" t="s">
        <v>86</v>
      </c>
      <c r="F66" s="62" t="s">
        <v>86</v>
      </c>
      <c r="G66" s="16"/>
      <c r="H66" s="63" t="s">
        <v>86</v>
      </c>
      <c r="I66" s="93" t="s">
        <v>86</v>
      </c>
      <c r="J66" s="15">
        <v>0</v>
      </c>
      <c r="K66" s="57">
        <v>142.8129829984544</v>
      </c>
      <c r="L66" s="15">
        <v>50</v>
      </c>
      <c r="M66" s="64">
        <v>0.35010822510822509</v>
      </c>
      <c r="N66" s="65" t="s">
        <v>86</v>
      </c>
    </row>
    <row r="67" spans="1:14" hidden="1" x14ac:dyDescent="0.25">
      <c r="A67" s="77"/>
      <c r="B67" s="14">
        <v>50</v>
      </c>
      <c r="C67" s="60" t="s">
        <v>86</v>
      </c>
      <c r="D67" s="61" t="s">
        <v>86</v>
      </c>
      <c r="E67" s="60" t="s">
        <v>86</v>
      </c>
      <c r="F67" s="62" t="s">
        <v>86</v>
      </c>
      <c r="G67" s="16"/>
      <c r="H67" s="63" t="s">
        <v>86</v>
      </c>
      <c r="I67" s="93" t="s">
        <v>86</v>
      </c>
      <c r="J67" s="15">
        <v>0</v>
      </c>
      <c r="K67" s="57">
        <v>142.8129829984544</v>
      </c>
      <c r="L67" s="15">
        <v>50</v>
      </c>
      <c r="M67" s="64">
        <v>0.35010822510822509</v>
      </c>
      <c r="N67" s="65" t="s">
        <v>86</v>
      </c>
    </row>
    <row r="68" spans="1:14" hidden="1" x14ac:dyDescent="0.25">
      <c r="A68" s="77"/>
      <c r="B68" s="14">
        <v>51</v>
      </c>
      <c r="C68" s="60" t="s">
        <v>86</v>
      </c>
      <c r="D68" s="61" t="s">
        <v>86</v>
      </c>
      <c r="E68" s="60" t="s">
        <v>86</v>
      </c>
      <c r="F68" s="62" t="s">
        <v>86</v>
      </c>
      <c r="G68" s="16"/>
      <c r="H68" s="63" t="s">
        <v>86</v>
      </c>
      <c r="I68" s="93" t="s">
        <v>86</v>
      </c>
      <c r="J68" s="15">
        <v>0</v>
      </c>
      <c r="K68" s="57">
        <v>142.8129829984544</v>
      </c>
      <c r="L68" s="15">
        <v>50</v>
      </c>
      <c r="M68" s="64">
        <v>0.35010822510822509</v>
      </c>
      <c r="N68" s="65" t="s">
        <v>86</v>
      </c>
    </row>
    <row r="69" spans="1:14" hidden="1" x14ac:dyDescent="0.25">
      <c r="A69" s="77"/>
      <c r="B69" s="14">
        <v>52</v>
      </c>
      <c r="C69" s="60" t="s">
        <v>86</v>
      </c>
      <c r="D69" s="61" t="s">
        <v>86</v>
      </c>
      <c r="E69" s="60" t="s">
        <v>86</v>
      </c>
      <c r="F69" s="62" t="s">
        <v>86</v>
      </c>
      <c r="G69" s="16"/>
      <c r="H69" s="63" t="s">
        <v>86</v>
      </c>
      <c r="I69" s="93" t="s">
        <v>86</v>
      </c>
      <c r="J69" s="15">
        <v>0</v>
      </c>
      <c r="K69" s="57">
        <v>142.8129829984544</v>
      </c>
      <c r="L69" s="15">
        <v>50</v>
      </c>
      <c r="M69" s="64">
        <v>0.35010822510822509</v>
      </c>
      <c r="N69" s="65" t="s">
        <v>86</v>
      </c>
    </row>
    <row r="70" spans="1:14" hidden="1" x14ac:dyDescent="0.25">
      <c r="A70" s="77"/>
      <c r="B70" s="14">
        <v>53</v>
      </c>
      <c r="C70" s="60" t="s">
        <v>86</v>
      </c>
      <c r="D70" s="61" t="s">
        <v>86</v>
      </c>
      <c r="E70" s="60" t="s">
        <v>86</v>
      </c>
      <c r="F70" s="62" t="s">
        <v>86</v>
      </c>
      <c r="G70" s="16"/>
      <c r="H70" s="63" t="s">
        <v>86</v>
      </c>
      <c r="I70" s="93" t="s">
        <v>86</v>
      </c>
      <c r="J70" s="15">
        <v>0</v>
      </c>
      <c r="K70" s="57">
        <v>142.8129829984544</v>
      </c>
      <c r="L70" s="15">
        <v>50</v>
      </c>
      <c r="M70" s="64">
        <v>0.35010822510822509</v>
      </c>
      <c r="N70" s="65" t="s">
        <v>86</v>
      </c>
    </row>
    <row r="71" spans="1:14" hidden="1" x14ac:dyDescent="0.25">
      <c r="A71" s="77"/>
      <c r="B71" s="14">
        <v>54</v>
      </c>
      <c r="C71" s="60" t="s">
        <v>86</v>
      </c>
      <c r="D71" s="61" t="s">
        <v>86</v>
      </c>
      <c r="E71" s="60" t="s">
        <v>86</v>
      </c>
      <c r="F71" s="62" t="s">
        <v>86</v>
      </c>
      <c r="G71" s="16"/>
      <c r="H71" s="63" t="s">
        <v>86</v>
      </c>
      <c r="I71" s="93" t="s">
        <v>86</v>
      </c>
      <c r="J71" s="15">
        <v>0</v>
      </c>
      <c r="K71" s="57">
        <v>142.8129829984544</v>
      </c>
      <c r="L71" s="15">
        <v>50</v>
      </c>
      <c r="M71" s="64">
        <v>0.35010822510822509</v>
      </c>
      <c r="N71" s="65" t="s">
        <v>86</v>
      </c>
    </row>
    <row r="72" spans="1:14" hidden="1" x14ac:dyDescent="0.25">
      <c r="A72" s="77"/>
      <c r="B72" s="14">
        <v>55</v>
      </c>
      <c r="C72" s="60" t="s">
        <v>86</v>
      </c>
      <c r="D72" s="61" t="s">
        <v>86</v>
      </c>
      <c r="E72" s="60" t="s">
        <v>86</v>
      </c>
      <c r="F72" s="62" t="s">
        <v>86</v>
      </c>
      <c r="G72" s="16"/>
      <c r="H72" s="63" t="s">
        <v>86</v>
      </c>
      <c r="I72" s="93" t="s">
        <v>86</v>
      </c>
      <c r="J72" s="15">
        <v>0</v>
      </c>
      <c r="K72" s="57">
        <v>142.8129829984544</v>
      </c>
      <c r="L72" s="15">
        <v>50</v>
      </c>
      <c r="M72" s="64">
        <v>0.35010822510822509</v>
      </c>
      <c r="N72" s="65" t="s">
        <v>86</v>
      </c>
    </row>
    <row r="73" spans="1:14" hidden="1" x14ac:dyDescent="0.25">
      <c r="A73" s="77"/>
      <c r="B73" s="14">
        <v>56</v>
      </c>
      <c r="C73" s="60" t="s">
        <v>86</v>
      </c>
      <c r="D73" s="61" t="s">
        <v>86</v>
      </c>
      <c r="E73" s="60" t="s">
        <v>86</v>
      </c>
      <c r="F73" s="62" t="s">
        <v>86</v>
      </c>
      <c r="G73" s="16"/>
      <c r="H73" s="63" t="s">
        <v>86</v>
      </c>
      <c r="I73" s="93" t="s">
        <v>86</v>
      </c>
      <c r="J73" s="15">
        <v>0</v>
      </c>
      <c r="K73" s="57">
        <v>142.8129829984544</v>
      </c>
      <c r="L73" s="15">
        <v>50</v>
      </c>
      <c r="M73" s="64">
        <v>0.35010822510822509</v>
      </c>
      <c r="N73" s="65" t="s">
        <v>86</v>
      </c>
    </row>
    <row r="74" spans="1:14" hidden="1" x14ac:dyDescent="0.25">
      <c r="A74" s="77"/>
      <c r="B74" s="14">
        <v>57</v>
      </c>
      <c r="C74" s="60" t="s">
        <v>86</v>
      </c>
      <c r="D74" s="61" t="s">
        <v>86</v>
      </c>
      <c r="E74" s="60" t="s">
        <v>86</v>
      </c>
      <c r="F74" s="62" t="s">
        <v>86</v>
      </c>
      <c r="G74" s="16"/>
      <c r="H74" s="63" t="s">
        <v>86</v>
      </c>
      <c r="I74" s="93" t="s">
        <v>86</v>
      </c>
      <c r="J74" s="15">
        <v>0</v>
      </c>
      <c r="K74" s="57">
        <v>142.8129829984544</v>
      </c>
      <c r="L74" s="15">
        <v>50</v>
      </c>
      <c r="M74" s="64">
        <v>0.35010822510822509</v>
      </c>
      <c r="N74" s="65" t="s">
        <v>86</v>
      </c>
    </row>
    <row r="75" spans="1:14" hidden="1" x14ac:dyDescent="0.25">
      <c r="A75" s="77"/>
      <c r="B75" s="14">
        <v>58</v>
      </c>
      <c r="C75" s="60" t="s">
        <v>86</v>
      </c>
      <c r="D75" s="61" t="s">
        <v>86</v>
      </c>
      <c r="E75" s="60" t="s">
        <v>86</v>
      </c>
      <c r="F75" s="62" t="s">
        <v>86</v>
      </c>
      <c r="G75" s="16"/>
      <c r="H75" s="63" t="s">
        <v>86</v>
      </c>
      <c r="I75" s="93" t="s">
        <v>86</v>
      </c>
      <c r="J75" s="15">
        <v>0</v>
      </c>
      <c r="K75" s="57">
        <v>142.8129829984544</v>
      </c>
      <c r="L75" s="15">
        <v>50</v>
      </c>
      <c r="M75" s="64">
        <v>0.35010822510822509</v>
      </c>
      <c r="N75" s="65" t="s">
        <v>86</v>
      </c>
    </row>
    <row r="76" spans="1:14" hidden="1" x14ac:dyDescent="0.25">
      <c r="A76" s="77"/>
      <c r="B76" s="14">
        <v>59</v>
      </c>
      <c r="C76" s="60" t="s">
        <v>86</v>
      </c>
      <c r="D76" s="61" t="s">
        <v>86</v>
      </c>
      <c r="E76" s="60" t="s">
        <v>86</v>
      </c>
      <c r="F76" s="62" t="s">
        <v>86</v>
      </c>
      <c r="G76" s="16"/>
      <c r="H76" s="63" t="s">
        <v>86</v>
      </c>
      <c r="I76" s="93" t="s">
        <v>86</v>
      </c>
      <c r="J76" s="15">
        <v>0</v>
      </c>
      <c r="K76" s="57">
        <v>142.8129829984544</v>
      </c>
      <c r="L76" s="15">
        <v>50</v>
      </c>
      <c r="M76" s="64">
        <v>0.35010822510822509</v>
      </c>
      <c r="N76" s="65" t="s">
        <v>86</v>
      </c>
    </row>
    <row r="77" spans="1:14" hidden="1" x14ac:dyDescent="0.25">
      <c r="A77" s="77"/>
      <c r="B77" s="14">
        <v>60</v>
      </c>
      <c r="C77" s="60" t="s">
        <v>86</v>
      </c>
      <c r="D77" s="61" t="s">
        <v>86</v>
      </c>
      <c r="E77" s="60" t="s">
        <v>86</v>
      </c>
      <c r="F77" s="62" t="s">
        <v>86</v>
      </c>
      <c r="G77" s="16"/>
      <c r="H77" s="63" t="s">
        <v>86</v>
      </c>
      <c r="I77" s="93" t="s">
        <v>86</v>
      </c>
      <c r="J77" s="15">
        <v>0</v>
      </c>
      <c r="K77" s="57">
        <v>142.8129829984544</v>
      </c>
      <c r="L77" s="15">
        <v>50</v>
      </c>
      <c r="M77" s="64">
        <v>0.35010822510822509</v>
      </c>
      <c r="N77" s="65" t="s">
        <v>86</v>
      </c>
    </row>
    <row r="78" spans="1:14" hidden="1" x14ac:dyDescent="0.25">
      <c r="A78" s="77"/>
      <c r="B78" s="14">
        <v>61</v>
      </c>
      <c r="C78" s="60" t="s">
        <v>86</v>
      </c>
      <c r="D78" s="61" t="s">
        <v>86</v>
      </c>
      <c r="E78" s="60" t="s">
        <v>86</v>
      </c>
      <c r="F78" s="62" t="s">
        <v>86</v>
      </c>
      <c r="G78" s="16"/>
      <c r="H78" s="63" t="s">
        <v>86</v>
      </c>
      <c r="I78" s="93" t="s">
        <v>86</v>
      </c>
      <c r="J78" s="15">
        <v>0</v>
      </c>
      <c r="K78" s="57">
        <v>142.8129829984544</v>
      </c>
      <c r="L78" s="15">
        <v>50</v>
      </c>
      <c r="M78" s="64">
        <v>0.35010822510822509</v>
      </c>
      <c r="N78" s="65" t="s">
        <v>86</v>
      </c>
    </row>
    <row r="79" spans="1:14" hidden="1" x14ac:dyDescent="0.25">
      <c r="A79" s="77"/>
      <c r="B79" s="14">
        <v>62</v>
      </c>
      <c r="C79" s="60" t="s">
        <v>86</v>
      </c>
      <c r="D79" s="61" t="s">
        <v>86</v>
      </c>
      <c r="E79" s="60" t="s">
        <v>86</v>
      </c>
      <c r="F79" s="62" t="s">
        <v>86</v>
      </c>
      <c r="G79" s="16"/>
      <c r="H79" s="63" t="s">
        <v>86</v>
      </c>
      <c r="I79" s="93" t="s">
        <v>86</v>
      </c>
      <c r="J79" s="15">
        <v>0</v>
      </c>
      <c r="K79" s="57">
        <v>142.8129829984544</v>
      </c>
      <c r="L79" s="15">
        <v>50</v>
      </c>
      <c r="M79" s="64">
        <v>0.35010822510822509</v>
      </c>
      <c r="N79" s="65" t="s">
        <v>86</v>
      </c>
    </row>
    <row r="80" spans="1:14" hidden="1" x14ac:dyDescent="0.25">
      <c r="A80" s="77"/>
      <c r="B80" s="14">
        <v>63</v>
      </c>
      <c r="C80" s="60" t="s">
        <v>86</v>
      </c>
      <c r="D80" s="61" t="s">
        <v>86</v>
      </c>
      <c r="E80" s="60" t="s">
        <v>86</v>
      </c>
      <c r="F80" s="62" t="s">
        <v>86</v>
      </c>
      <c r="G80" s="16"/>
      <c r="H80" s="63" t="s">
        <v>86</v>
      </c>
      <c r="I80" s="93" t="s">
        <v>86</v>
      </c>
      <c r="J80" s="15">
        <v>0</v>
      </c>
      <c r="K80" s="57">
        <v>142.8129829984544</v>
      </c>
      <c r="L80" s="15">
        <v>50</v>
      </c>
      <c r="M80" s="64">
        <v>0.35010822510822509</v>
      </c>
      <c r="N80" s="65" t="s">
        <v>86</v>
      </c>
    </row>
    <row r="81" spans="1:14" ht="12.75" hidden="1" customHeight="1" x14ac:dyDescent="0.25">
      <c r="A81" s="77"/>
      <c r="B81" s="14">
        <v>64</v>
      </c>
      <c r="C81" s="60" t="s">
        <v>86</v>
      </c>
      <c r="D81" s="61" t="s">
        <v>86</v>
      </c>
      <c r="E81" s="60" t="s">
        <v>86</v>
      </c>
      <c r="F81" s="62" t="s">
        <v>86</v>
      </c>
      <c r="G81" s="16"/>
      <c r="H81" s="63" t="s">
        <v>86</v>
      </c>
      <c r="I81" s="93" t="s">
        <v>86</v>
      </c>
      <c r="J81" s="15">
        <v>0</v>
      </c>
      <c r="K81" s="57">
        <v>142.8129829984544</v>
      </c>
      <c r="L81" s="15">
        <v>50</v>
      </c>
      <c r="M81" s="64">
        <v>0.35010822510822509</v>
      </c>
      <c r="N81" s="65" t="s">
        <v>86</v>
      </c>
    </row>
    <row r="82" spans="1:14" ht="12.75" hidden="1" customHeight="1" x14ac:dyDescent="0.25">
      <c r="A82" s="77"/>
      <c r="B82" s="14">
        <v>65</v>
      </c>
      <c r="C82" s="60" t="s">
        <v>86</v>
      </c>
      <c r="D82" s="61" t="s">
        <v>86</v>
      </c>
      <c r="E82" s="60" t="s">
        <v>86</v>
      </c>
      <c r="F82" s="62" t="s">
        <v>86</v>
      </c>
      <c r="G82" s="16"/>
      <c r="H82" s="63" t="s">
        <v>86</v>
      </c>
      <c r="I82" s="93" t="s">
        <v>86</v>
      </c>
      <c r="J82" s="15">
        <v>0</v>
      </c>
      <c r="K82" s="57">
        <v>142.8129829984544</v>
      </c>
      <c r="L82" s="15">
        <v>50</v>
      </c>
      <c r="M82" s="64">
        <v>0.35010822510822509</v>
      </c>
      <c r="N82" s="65" t="s">
        <v>86</v>
      </c>
    </row>
    <row r="83" spans="1:14" ht="12.75" hidden="1" customHeight="1" x14ac:dyDescent="0.25">
      <c r="A83" s="77"/>
      <c r="B83" s="14">
        <v>66</v>
      </c>
      <c r="C83" s="60" t="s">
        <v>86</v>
      </c>
      <c r="D83" s="61" t="s">
        <v>86</v>
      </c>
      <c r="E83" s="60" t="s">
        <v>86</v>
      </c>
      <c r="F83" s="62" t="s">
        <v>86</v>
      </c>
      <c r="G83" s="16"/>
      <c r="H83" s="63" t="s">
        <v>86</v>
      </c>
      <c r="I83" s="93" t="s">
        <v>86</v>
      </c>
      <c r="J83" s="15">
        <v>0</v>
      </c>
      <c r="K83" s="57">
        <v>142.8129829984544</v>
      </c>
      <c r="L83" s="15">
        <v>50</v>
      </c>
      <c r="M83" s="64">
        <v>0.35010822510822509</v>
      </c>
      <c r="N83" s="65" t="s">
        <v>86</v>
      </c>
    </row>
    <row r="84" spans="1:14" ht="12.75" hidden="1" customHeight="1" x14ac:dyDescent="0.25">
      <c r="A84" s="77"/>
      <c r="B84" s="14">
        <v>67</v>
      </c>
      <c r="C84" s="60" t="s">
        <v>86</v>
      </c>
      <c r="D84" s="61" t="s">
        <v>86</v>
      </c>
      <c r="E84" s="60" t="s">
        <v>86</v>
      </c>
      <c r="F84" s="62" t="s">
        <v>86</v>
      </c>
      <c r="G84" s="16"/>
      <c r="H84" s="63" t="s">
        <v>86</v>
      </c>
      <c r="I84" s="93" t="s">
        <v>86</v>
      </c>
      <c r="J84" s="15">
        <v>0</v>
      </c>
      <c r="K84" s="57">
        <v>142.8129829984544</v>
      </c>
      <c r="L84" s="15">
        <v>50</v>
      </c>
      <c r="M84" s="64">
        <v>0.35010822510822509</v>
      </c>
      <c r="N84" s="65" t="s">
        <v>86</v>
      </c>
    </row>
    <row r="85" spans="1:14" ht="12.75" hidden="1" customHeight="1" x14ac:dyDescent="0.25">
      <c r="A85" s="77"/>
      <c r="B85" s="14">
        <v>68</v>
      </c>
      <c r="C85" s="60" t="s">
        <v>86</v>
      </c>
      <c r="D85" s="61" t="s">
        <v>86</v>
      </c>
      <c r="E85" s="60" t="s">
        <v>86</v>
      </c>
      <c r="F85" s="62" t="s">
        <v>86</v>
      </c>
      <c r="G85" s="16"/>
      <c r="H85" s="63" t="s">
        <v>86</v>
      </c>
      <c r="I85" s="93" t="s">
        <v>86</v>
      </c>
      <c r="J85" s="15">
        <v>0</v>
      </c>
      <c r="K85" s="57">
        <v>142.8129829984544</v>
      </c>
      <c r="L85" s="15">
        <v>50</v>
      </c>
      <c r="M85" s="64">
        <v>0.35010822510822509</v>
      </c>
      <c r="N85" s="65" t="s">
        <v>86</v>
      </c>
    </row>
    <row r="86" spans="1:14" ht="12.75" hidden="1" customHeight="1" x14ac:dyDescent="0.25">
      <c r="A86" s="77"/>
      <c r="B86" s="14">
        <v>69</v>
      </c>
      <c r="C86" s="60" t="s">
        <v>86</v>
      </c>
      <c r="D86" s="61" t="s">
        <v>86</v>
      </c>
      <c r="E86" s="60" t="s">
        <v>86</v>
      </c>
      <c r="F86" s="62" t="s">
        <v>86</v>
      </c>
      <c r="G86" s="16"/>
      <c r="H86" s="63" t="s">
        <v>86</v>
      </c>
      <c r="I86" s="93" t="s">
        <v>86</v>
      </c>
      <c r="J86" s="15">
        <v>0</v>
      </c>
      <c r="K86" s="57">
        <v>142.8129829984544</v>
      </c>
      <c r="L86" s="15">
        <v>50</v>
      </c>
      <c r="M86" s="64">
        <v>0.35010822510822509</v>
      </c>
      <c r="N86" s="65" t="s">
        <v>86</v>
      </c>
    </row>
    <row r="87" spans="1:14" ht="12.75" hidden="1" customHeight="1" x14ac:dyDescent="0.25">
      <c r="A87" s="77"/>
      <c r="B87" s="14">
        <v>70</v>
      </c>
      <c r="C87" s="60" t="s">
        <v>86</v>
      </c>
      <c r="D87" s="61" t="s">
        <v>86</v>
      </c>
      <c r="E87" s="60" t="s">
        <v>86</v>
      </c>
      <c r="F87" s="62" t="s">
        <v>86</v>
      </c>
      <c r="G87" s="16"/>
      <c r="H87" s="63" t="s">
        <v>86</v>
      </c>
      <c r="I87" s="93" t="s">
        <v>86</v>
      </c>
      <c r="J87" s="15">
        <v>0</v>
      </c>
      <c r="K87" s="57">
        <v>142.8129829984544</v>
      </c>
      <c r="L87" s="15">
        <v>50</v>
      </c>
      <c r="M87" s="64">
        <v>0.35010822510822509</v>
      </c>
      <c r="N87" s="65" t="s">
        <v>86</v>
      </c>
    </row>
    <row r="88" spans="1:14" ht="12.75" hidden="1" customHeight="1" x14ac:dyDescent="0.25">
      <c r="A88" s="77"/>
      <c r="B88" s="14">
        <v>71</v>
      </c>
      <c r="C88" s="60" t="s">
        <v>86</v>
      </c>
      <c r="D88" s="61" t="s">
        <v>86</v>
      </c>
      <c r="E88" s="60" t="s">
        <v>86</v>
      </c>
      <c r="F88" s="62" t="s">
        <v>86</v>
      </c>
      <c r="G88" s="16"/>
      <c r="H88" s="63" t="s">
        <v>86</v>
      </c>
      <c r="I88" s="93" t="s">
        <v>86</v>
      </c>
      <c r="J88" s="15">
        <v>0</v>
      </c>
      <c r="K88" s="57">
        <v>142.8129829984544</v>
      </c>
      <c r="L88" s="15">
        <v>50</v>
      </c>
      <c r="M88" s="64">
        <v>0.35010822510822509</v>
      </c>
      <c r="N88" s="65" t="s">
        <v>86</v>
      </c>
    </row>
    <row r="89" spans="1:14" ht="12.75" hidden="1" customHeight="1" x14ac:dyDescent="0.25">
      <c r="A89" s="77"/>
      <c r="B89" s="14">
        <v>72</v>
      </c>
      <c r="C89" s="60" t="s">
        <v>86</v>
      </c>
      <c r="D89" s="61" t="s">
        <v>86</v>
      </c>
      <c r="E89" s="60" t="s">
        <v>86</v>
      </c>
      <c r="F89" s="62" t="s">
        <v>86</v>
      </c>
      <c r="G89" s="16"/>
      <c r="H89" s="63" t="s">
        <v>86</v>
      </c>
      <c r="I89" s="93" t="s">
        <v>86</v>
      </c>
      <c r="J89" s="15">
        <v>0</v>
      </c>
      <c r="K89" s="57">
        <v>142.8129829984544</v>
      </c>
      <c r="L89" s="15">
        <v>50</v>
      </c>
      <c r="M89" s="64">
        <v>0.35010822510822509</v>
      </c>
      <c r="N89" s="65" t="s">
        <v>86</v>
      </c>
    </row>
    <row r="90" spans="1:14" ht="12.75" hidden="1" customHeight="1" x14ac:dyDescent="0.25">
      <c r="A90" s="77"/>
      <c r="B90" s="14">
        <v>73</v>
      </c>
      <c r="C90" s="60" t="s">
        <v>86</v>
      </c>
      <c r="D90" s="61" t="s">
        <v>86</v>
      </c>
      <c r="E90" s="60" t="s">
        <v>86</v>
      </c>
      <c r="F90" s="62" t="s">
        <v>86</v>
      </c>
      <c r="G90" s="16"/>
      <c r="H90" s="63" t="s">
        <v>86</v>
      </c>
      <c r="I90" s="93" t="s">
        <v>86</v>
      </c>
      <c r="J90" s="15">
        <v>0</v>
      </c>
      <c r="K90" s="57">
        <v>142.8129829984544</v>
      </c>
      <c r="L90" s="15">
        <v>50</v>
      </c>
      <c r="M90" s="64">
        <v>0.35010822510822509</v>
      </c>
      <c r="N90" s="65" t="s">
        <v>86</v>
      </c>
    </row>
    <row r="91" spans="1:14" ht="12.75" hidden="1" customHeight="1" x14ac:dyDescent="0.25">
      <c r="A91" s="77"/>
      <c r="B91" s="14">
        <v>74</v>
      </c>
      <c r="C91" s="60" t="s">
        <v>86</v>
      </c>
      <c r="D91" s="61" t="s">
        <v>86</v>
      </c>
      <c r="E91" s="60" t="s">
        <v>86</v>
      </c>
      <c r="F91" s="62" t="s">
        <v>86</v>
      </c>
      <c r="G91" s="16"/>
      <c r="H91" s="63" t="s">
        <v>86</v>
      </c>
      <c r="I91" s="93" t="s">
        <v>86</v>
      </c>
      <c r="J91" s="15">
        <v>0</v>
      </c>
      <c r="K91" s="57">
        <v>142.8129829984544</v>
      </c>
      <c r="L91" s="15">
        <v>50</v>
      </c>
      <c r="M91" s="64">
        <v>0.35010822510822509</v>
      </c>
      <c r="N91" s="65" t="s">
        <v>86</v>
      </c>
    </row>
    <row r="92" spans="1:14" ht="12.75" hidden="1" customHeight="1" x14ac:dyDescent="0.25">
      <c r="A92" s="77"/>
      <c r="B92" s="14">
        <v>75</v>
      </c>
      <c r="C92" s="60" t="s">
        <v>86</v>
      </c>
      <c r="D92" s="61" t="s">
        <v>86</v>
      </c>
      <c r="E92" s="60" t="s">
        <v>86</v>
      </c>
      <c r="F92" s="62" t="s">
        <v>86</v>
      </c>
      <c r="G92" s="16"/>
      <c r="H92" s="63" t="s">
        <v>86</v>
      </c>
      <c r="I92" s="93" t="s">
        <v>86</v>
      </c>
      <c r="J92" s="15">
        <v>0</v>
      </c>
      <c r="K92" s="57">
        <v>142.8129829984544</v>
      </c>
      <c r="L92" s="15">
        <v>50</v>
      </c>
      <c r="M92" s="64">
        <v>0.35010822510822509</v>
      </c>
      <c r="N92" s="65" t="s">
        <v>86</v>
      </c>
    </row>
    <row r="93" spans="1:14" ht="12.75" hidden="1" customHeight="1" x14ac:dyDescent="0.25">
      <c r="A93" s="77"/>
      <c r="B93" s="14">
        <v>76</v>
      </c>
      <c r="C93" s="60" t="s">
        <v>86</v>
      </c>
      <c r="D93" s="61" t="s">
        <v>86</v>
      </c>
      <c r="E93" s="60" t="s">
        <v>86</v>
      </c>
      <c r="F93" s="62" t="s">
        <v>86</v>
      </c>
      <c r="G93" s="16"/>
      <c r="H93" s="63" t="s">
        <v>86</v>
      </c>
      <c r="I93" s="93" t="s">
        <v>86</v>
      </c>
      <c r="J93" s="15">
        <v>0</v>
      </c>
      <c r="K93" s="57">
        <v>142.8129829984544</v>
      </c>
      <c r="L93" s="15">
        <v>50</v>
      </c>
      <c r="M93" s="64">
        <v>0.35010822510822509</v>
      </c>
      <c r="N93" s="65" t="s">
        <v>86</v>
      </c>
    </row>
    <row r="94" spans="1:14" ht="12.75" hidden="1" customHeight="1" x14ac:dyDescent="0.25">
      <c r="A94" s="77"/>
      <c r="B94" s="14">
        <v>77</v>
      </c>
      <c r="C94" s="60" t="s">
        <v>86</v>
      </c>
      <c r="D94" s="61" t="s">
        <v>86</v>
      </c>
      <c r="E94" s="60" t="s">
        <v>86</v>
      </c>
      <c r="F94" s="62" t="s">
        <v>86</v>
      </c>
      <c r="G94" s="16"/>
      <c r="H94" s="63" t="s">
        <v>86</v>
      </c>
      <c r="I94" s="93" t="s">
        <v>86</v>
      </c>
      <c r="J94" s="15">
        <v>0</v>
      </c>
      <c r="K94" s="57">
        <v>142.8129829984544</v>
      </c>
      <c r="L94" s="15">
        <v>50</v>
      </c>
      <c r="M94" s="64">
        <v>0.35010822510822509</v>
      </c>
      <c r="N94" s="65" t="s">
        <v>86</v>
      </c>
    </row>
    <row r="95" spans="1:14" ht="12.75" hidden="1" customHeight="1" x14ac:dyDescent="0.25">
      <c r="A95" s="77"/>
      <c r="B95" s="14">
        <v>78</v>
      </c>
      <c r="C95" s="60" t="s">
        <v>86</v>
      </c>
      <c r="D95" s="61" t="s">
        <v>86</v>
      </c>
      <c r="E95" s="60" t="s">
        <v>86</v>
      </c>
      <c r="F95" s="62" t="s">
        <v>86</v>
      </c>
      <c r="G95" s="16"/>
      <c r="H95" s="63" t="s">
        <v>86</v>
      </c>
      <c r="I95" s="93" t="s">
        <v>86</v>
      </c>
      <c r="J95" s="15">
        <v>0</v>
      </c>
      <c r="K95" s="57">
        <v>142.8129829984544</v>
      </c>
      <c r="L95" s="15">
        <v>50</v>
      </c>
      <c r="M95" s="64">
        <v>0.35010822510822509</v>
      </c>
      <c r="N95" s="65" t="s">
        <v>86</v>
      </c>
    </row>
    <row r="96" spans="1:14" ht="12.75" hidden="1" customHeight="1" x14ac:dyDescent="0.25">
      <c r="A96" s="77"/>
      <c r="B96" s="14">
        <v>79</v>
      </c>
      <c r="C96" s="60" t="s">
        <v>86</v>
      </c>
      <c r="D96" s="61" t="s">
        <v>86</v>
      </c>
      <c r="E96" s="60" t="s">
        <v>86</v>
      </c>
      <c r="F96" s="62" t="s">
        <v>86</v>
      </c>
      <c r="G96" s="16"/>
      <c r="H96" s="63" t="s">
        <v>86</v>
      </c>
      <c r="I96" s="93" t="s">
        <v>86</v>
      </c>
      <c r="J96" s="15">
        <v>0</v>
      </c>
      <c r="K96" s="57">
        <v>142.8129829984544</v>
      </c>
      <c r="L96" s="15">
        <v>50</v>
      </c>
      <c r="M96" s="64">
        <v>0.35010822510822509</v>
      </c>
      <c r="N96" s="65" t="s">
        <v>86</v>
      </c>
    </row>
    <row r="97" spans="1:14" ht="12.75" hidden="1" customHeight="1" x14ac:dyDescent="0.25">
      <c r="A97" s="77"/>
      <c r="B97" s="14">
        <v>80</v>
      </c>
      <c r="C97" s="60" t="s">
        <v>86</v>
      </c>
      <c r="D97" s="61" t="s">
        <v>86</v>
      </c>
      <c r="E97" s="60" t="s">
        <v>86</v>
      </c>
      <c r="F97" s="62" t="s">
        <v>86</v>
      </c>
      <c r="G97" s="16"/>
      <c r="H97" s="63" t="s">
        <v>86</v>
      </c>
      <c r="I97" s="93" t="s">
        <v>86</v>
      </c>
      <c r="J97" s="15">
        <v>0</v>
      </c>
      <c r="K97" s="57">
        <v>142.8129829984544</v>
      </c>
      <c r="L97" s="15">
        <v>50</v>
      </c>
      <c r="M97" s="64">
        <v>0.35010822510822509</v>
      </c>
      <c r="N97" s="65" t="s">
        <v>86</v>
      </c>
    </row>
    <row r="98" spans="1:14" ht="12.75" hidden="1" customHeight="1" x14ac:dyDescent="0.25">
      <c r="A98" s="10"/>
      <c r="B98" s="14">
        <v>81</v>
      </c>
      <c r="C98" s="60" t="s">
        <v>86</v>
      </c>
      <c r="D98" s="61" t="s">
        <v>86</v>
      </c>
      <c r="E98" s="60" t="s">
        <v>86</v>
      </c>
      <c r="F98" s="62" t="s">
        <v>86</v>
      </c>
      <c r="G98" s="16"/>
      <c r="H98" s="63" t="s">
        <v>86</v>
      </c>
      <c r="I98" s="93" t="s">
        <v>86</v>
      </c>
      <c r="J98" s="15">
        <v>0</v>
      </c>
      <c r="K98" s="57">
        <v>142.8129829984544</v>
      </c>
      <c r="L98" s="15">
        <v>50</v>
      </c>
      <c r="M98" s="64">
        <v>0.35010822510822509</v>
      </c>
      <c r="N98" s="65" t="s">
        <v>86</v>
      </c>
    </row>
    <row r="99" spans="1:14" ht="12.75" hidden="1" customHeight="1" x14ac:dyDescent="0.25">
      <c r="A99" s="77"/>
      <c r="B99" s="14">
        <v>82</v>
      </c>
      <c r="C99" s="60" t="s">
        <v>86</v>
      </c>
      <c r="D99" s="61" t="s">
        <v>86</v>
      </c>
      <c r="E99" s="60" t="s">
        <v>86</v>
      </c>
      <c r="F99" s="62" t="s">
        <v>86</v>
      </c>
      <c r="G99" s="16"/>
      <c r="H99" s="63" t="s">
        <v>86</v>
      </c>
      <c r="I99" s="93" t="s">
        <v>86</v>
      </c>
      <c r="J99" s="15">
        <v>0</v>
      </c>
      <c r="K99" s="57">
        <v>142.8129829984544</v>
      </c>
      <c r="L99" s="15">
        <v>50</v>
      </c>
      <c r="M99" s="64">
        <v>0.35010822510822509</v>
      </c>
      <c r="N99" s="65" t="s">
        <v>86</v>
      </c>
    </row>
    <row r="100" spans="1:14" ht="12.75" hidden="1" customHeight="1" x14ac:dyDescent="0.25">
      <c r="A100" s="77"/>
      <c r="B100" s="14">
        <v>83</v>
      </c>
      <c r="C100" s="60" t="s">
        <v>86</v>
      </c>
      <c r="D100" s="61" t="s">
        <v>86</v>
      </c>
      <c r="E100" s="60" t="s">
        <v>86</v>
      </c>
      <c r="F100" s="62" t="s">
        <v>86</v>
      </c>
      <c r="G100" s="16"/>
      <c r="H100" s="63" t="s">
        <v>86</v>
      </c>
      <c r="I100" s="93" t="s">
        <v>86</v>
      </c>
      <c r="J100" s="15">
        <v>0</v>
      </c>
      <c r="K100" s="57">
        <v>142.8129829984544</v>
      </c>
      <c r="L100" s="15">
        <v>50</v>
      </c>
      <c r="M100" s="64">
        <v>0.35010822510822509</v>
      </c>
      <c r="N100" s="65" t="s">
        <v>86</v>
      </c>
    </row>
    <row r="101" spans="1:14" ht="12.75" hidden="1" customHeight="1" x14ac:dyDescent="0.25">
      <c r="A101" s="77"/>
      <c r="B101" s="14">
        <v>84</v>
      </c>
      <c r="C101" s="60" t="s">
        <v>86</v>
      </c>
      <c r="D101" s="61" t="s">
        <v>86</v>
      </c>
      <c r="E101" s="60" t="s">
        <v>86</v>
      </c>
      <c r="F101" s="62" t="s">
        <v>86</v>
      </c>
      <c r="G101" s="16"/>
      <c r="H101" s="63" t="s">
        <v>86</v>
      </c>
      <c r="I101" s="93" t="s">
        <v>86</v>
      </c>
      <c r="J101" s="15">
        <v>0</v>
      </c>
      <c r="K101" s="57">
        <v>142.8129829984544</v>
      </c>
      <c r="L101" s="15">
        <v>50</v>
      </c>
      <c r="M101" s="64">
        <v>0.35010822510822509</v>
      </c>
      <c r="N101" s="65" t="s">
        <v>86</v>
      </c>
    </row>
    <row r="102" spans="1:14" ht="12.75" hidden="1" customHeight="1" x14ac:dyDescent="0.25">
      <c r="A102" s="77"/>
      <c r="B102" s="14">
        <v>85</v>
      </c>
      <c r="C102" s="60" t="s">
        <v>86</v>
      </c>
      <c r="D102" s="61" t="s">
        <v>86</v>
      </c>
      <c r="E102" s="60" t="s">
        <v>86</v>
      </c>
      <c r="F102" s="62" t="s">
        <v>86</v>
      </c>
      <c r="G102" s="16"/>
      <c r="H102" s="63" t="s">
        <v>86</v>
      </c>
      <c r="I102" s="93" t="s">
        <v>86</v>
      </c>
      <c r="J102" s="15">
        <v>0</v>
      </c>
      <c r="K102" s="57">
        <v>142.8129829984544</v>
      </c>
      <c r="L102" s="15">
        <v>50</v>
      </c>
      <c r="M102" s="64">
        <v>0.35010822510822509</v>
      </c>
      <c r="N102" s="65" t="s">
        <v>86</v>
      </c>
    </row>
    <row r="103" spans="1:14" ht="12.75" hidden="1" customHeight="1" x14ac:dyDescent="0.25">
      <c r="A103" s="77"/>
      <c r="B103" s="14">
        <v>86</v>
      </c>
      <c r="C103" s="60" t="s">
        <v>86</v>
      </c>
      <c r="D103" s="61" t="s">
        <v>86</v>
      </c>
      <c r="E103" s="60" t="s">
        <v>86</v>
      </c>
      <c r="F103" s="62" t="s">
        <v>86</v>
      </c>
      <c r="G103" s="16"/>
      <c r="H103" s="63" t="s">
        <v>86</v>
      </c>
      <c r="I103" s="93" t="s">
        <v>86</v>
      </c>
      <c r="J103" s="15">
        <v>0</v>
      </c>
      <c r="K103" s="57">
        <v>142.8129829984544</v>
      </c>
      <c r="L103" s="15">
        <v>50</v>
      </c>
      <c r="M103" s="64">
        <v>0.35010822510822509</v>
      </c>
      <c r="N103" s="65" t="s">
        <v>86</v>
      </c>
    </row>
    <row r="104" spans="1:14" ht="12.75" hidden="1" customHeight="1" x14ac:dyDescent="0.25">
      <c r="A104" s="77"/>
      <c r="B104" s="14">
        <v>87</v>
      </c>
      <c r="C104" s="60" t="s">
        <v>86</v>
      </c>
      <c r="D104" s="61" t="s">
        <v>86</v>
      </c>
      <c r="E104" s="60" t="s">
        <v>86</v>
      </c>
      <c r="F104" s="62" t="s">
        <v>86</v>
      </c>
      <c r="G104" s="16"/>
      <c r="H104" s="63" t="s">
        <v>86</v>
      </c>
      <c r="I104" s="93" t="s">
        <v>86</v>
      </c>
      <c r="J104" s="15">
        <v>0</v>
      </c>
      <c r="K104" s="57">
        <v>142.8129829984544</v>
      </c>
      <c r="L104" s="15">
        <v>50</v>
      </c>
      <c r="M104" s="64">
        <v>0.35010822510822509</v>
      </c>
      <c r="N104" s="65" t="s">
        <v>86</v>
      </c>
    </row>
    <row r="105" spans="1:14" ht="12.75" hidden="1" customHeight="1" x14ac:dyDescent="0.25">
      <c r="A105" s="77"/>
      <c r="B105" s="14">
        <v>88</v>
      </c>
      <c r="C105" s="60" t="s">
        <v>86</v>
      </c>
      <c r="D105" s="61" t="s">
        <v>86</v>
      </c>
      <c r="E105" s="60" t="s">
        <v>86</v>
      </c>
      <c r="F105" s="62" t="s">
        <v>86</v>
      </c>
      <c r="G105" s="16"/>
      <c r="H105" s="63" t="s">
        <v>86</v>
      </c>
      <c r="I105" s="93" t="s">
        <v>86</v>
      </c>
      <c r="J105" s="15">
        <v>0</v>
      </c>
      <c r="K105" s="57">
        <v>142.8129829984544</v>
      </c>
      <c r="L105" s="15">
        <v>50</v>
      </c>
      <c r="M105" s="64">
        <v>0.35010822510822509</v>
      </c>
      <c r="N105" s="65" t="s">
        <v>86</v>
      </c>
    </row>
    <row r="106" spans="1:14" ht="12.75" hidden="1" customHeight="1" x14ac:dyDescent="0.25">
      <c r="A106" s="77"/>
      <c r="B106" s="14">
        <v>89</v>
      </c>
      <c r="C106" s="60" t="s">
        <v>86</v>
      </c>
      <c r="D106" s="61" t="s">
        <v>86</v>
      </c>
      <c r="E106" s="60" t="s">
        <v>86</v>
      </c>
      <c r="F106" s="62" t="s">
        <v>86</v>
      </c>
      <c r="G106" s="16"/>
      <c r="H106" s="63" t="s">
        <v>86</v>
      </c>
      <c r="I106" s="93" t="s">
        <v>86</v>
      </c>
      <c r="J106" s="15">
        <v>0</v>
      </c>
      <c r="K106" s="57">
        <v>142.8129829984544</v>
      </c>
      <c r="L106" s="15">
        <v>50</v>
      </c>
      <c r="M106" s="64">
        <v>0.35010822510822509</v>
      </c>
      <c r="N106" s="65" t="s">
        <v>86</v>
      </c>
    </row>
    <row r="107" spans="1:14" ht="12.75" hidden="1" customHeight="1" x14ac:dyDescent="0.25">
      <c r="A107" s="77"/>
      <c r="B107" s="14">
        <v>90</v>
      </c>
      <c r="C107" s="60" t="s">
        <v>86</v>
      </c>
      <c r="D107" s="61" t="s">
        <v>86</v>
      </c>
      <c r="E107" s="60" t="s">
        <v>86</v>
      </c>
      <c r="F107" s="62" t="s">
        <v>86</v>
      </c>
      <c r="G107" s="16"/>
      <c r="H107" s="63" t="s">
        <v>86</v>
      </c>
      <c r="I107" s="93" t="s">
        <v>86</v>
      </c>
      <c r="J107" s="15">
        <v>0</v>
      </c>
      <c r="K107" s="57">
        <v>142.8129829984544</v>
      </c>
      <c r="L107" s="15">
        <v>50</v>
      </c>
      <c r="M107" s="64">
        <v>0.35010822510822509</v>
      </c>
      <c r="N107" s="65" t="s">
        <v>86</v>
      </c>
    </row>
    <row r="108" spans="1:14" ht="12.75" hidden="1" customHeight="1" x14ac:dyDescent="0.25">
      <c r="A108" s="77"/>
      <c r="B108" s="14">
        <v>91</v>
      </c>
      <c r="C108" s="60" t="s">
        <v>86</v>
      </c>
      <c r="D108" s="61" t="s">
        <v>86</v>
      </c>
      <c r="E108" s="60" t="s">
        <v>86</v>
      </c>
      <c r="F108" s="62" t="s">
        <v>86</v>
      </c>
      <c r="G108" s="16"/>
      <c r="H108" s="63" t="s">
        <v>86</v>
      </c>
      <c r="I108" s="93" t="s">
        <v>86</v>
      </c>
      <c r="J108" s="15">
        <v>0</v>
      </c>
      <c r="K108" s="57">
        <v>142.8129829984544</v>
      </c>
      <c r="L108" s="15">
        <v>50</v>
      </c>
      <c r="M108" s="64">
        <v>0.35010822510822509</v>
      </c>
      <c r="N108" s="65" t="s">
        <v>86</v>
      </c>
    </row>
    <row r="109" spans="1:14" ht="12.75" hidden="1" customHeight="1" x14ac:dyDescent="0.25">
      <c r="A109" s="77"/>
      <c r="B109" s="14">
        <v>92</v>
      </c>
      <c r="C109" s="60" t="s">
        <v>86</v>
      </c>
      <c r="D109" s="61" t="s">
        <v>86</v>
      </c>
      <c r="E109" s="60" t="s">
        <v>86</v>
      </c>
      <c r="F109" s="62" t="s">
        <v>86</v>
      </c>
      <c r="G109" s="16"/>
      <c r="H109" s="63" t="s">
        <v>86</v>
      </c>
      <c r="I109" s="93" t="s">
        <v>86</v>
      </c>
      <c r="J109" s="15">
        <v>0</v>
      </c>
      <c r="K109" s="57">
        <v>142.8129829984544</v>
      </c>
      <c r="L109" s="15">
        <v>50</v>
      </c>
      <c r="M109" s="64">
        <v>0.35010822510822509</v>
      </c>
      <c r="N109" s="65" t="s">
        <v>86</v>
      </c>
    </row>
    <row r="110" spans="1:14" s="17" customFormat="1" ht="12.75" hidden="1" customHeight="1" x14ac:dyDescent="0.25">
      <c r="A110" s="77"/>
      <c r="B110" s="14">
        <v>93</v>
      </c>
      <c r="C110" s="60" t="s">
        <v>86</v>
      </c>
      <c r="D110" s="61" t="s">
        <v>86</v>
      </c>
      <c r="E110" s="60" t="s">
        <v>86</v>
      </c>
      <c r="F110" s="62" t="s">
        <v>86</v>
      </c>
      <c r="G110" s="16"/>
      <c r="H110" s="63" t="s">
        <v>86</v>
      </c>
      <c r="I110" s="93" t="s">
        <v>86</v>
      </c>
      <c r="J110" s="15">
        <v>0</v>
      </c>
      <c r="K110" s="57">
        <v>142.8129829984544</v>
      </c>
      <c r="L110" s="15">
        <v>50</v>
      </c>
      <c r="M110" s="64">
        <v>0.35010822510822509</v>
      </c>
      <c r="N110" s="65" t="s">
        <v>86</v>
      </c>
    </row>
    <row r="111" spans="1:14" s="17" customFormat="1" ht="12.75" hidden="1" customHeight="1" x14ac:dyDescent="0.25">
      <c r="A111" s="77"/>
      <c r="B111" s="14">
        <v>94</v>
      </c>
      <c r="C111" s="60" t="s">
        <v>86</v>
      </c>
      <c r="D111" s="61" t="s">
        <v>86</v>
      </c>
      <c r="E111" s="60" t="s">
        <v>86</v>
      </c>
      <c r="F111" s="62" t="s">
        <v>86</v>
      </c>
      <c r="G111" s="16"/>
      <c r="H111" s="63" t="s">
        <v>86</v>
      </c>
      <c r="I111" s="93" t="s">
        <v>86</v>
      </c>
      <c r="J111" s="15">
        <v>0</v>
      </c>
      <c r="K111" s="57">
        <v>142.8129829984544</v>
      </c>
      <c r="L111" s="15">
        <v>50</v>
      </c>
      <c r="M111" s="64">
        <v>0.35010822510822509</v>
      </c>
      <c r="N111" s="65" t="s">
        <v>86</v>
      </c>
    </row>
    <row r="112" spans="1:14" s="17" customFormat="1" ht="12.75" hidden="1" customHeight="1" x14ac:dyDescent="0.25">
      <c r="A112" s="77"/>
      <c r="B112" s="14">
        <v>95</v>
      </c>
      <c r="C112" s="60" t="s">
        <v>86</v>
      </c>
      <c r="D112" s="61" t="s">
        <v>86</v>
      </c>
      <c r="E112" s="60" t="s">
        <v>86</v>
      </c>
      <c r="F112" s="62" t="s">
        <v>86</v>
      </c>
      <c r="G112" s="16"/>
      <c r="H112" s="63" t="s">
        <v>86</v>
      </c>
      <c r="I112" s="93" t="s">
        <v>86</v>
      </c>
      <c r="J112" s="15">
        <v>0</v>
      </c>
      <c r="K112" s="57">
        <v>142.8129829984544</v>
      </c>
      <c r="L112" s="15">
        <v>50</v>
      </c>
      <c r="M112" s="64">
        <v>0.35010822510822509</v>
      </c>
      <c r="N112" s="65" t="s">
        <v>86</v>
      </c>
    </row>
    <row r="113" spans="1:14" s="17" customFormat="1" ht="12.75" hidden="1" customHeight="1" x14ac:dyDescent="0.25">
      <c r="A113" s="77"/>
      <c r="B113" s="14">
        <v>96</v>
      </c>
      <c r="C113" s="60" t="s">
        <v>86</v>
      </c>
      <c r="D113" s="61" t="s">
        <v>86</v>
      </c>
      <c r="E113" s="60" t="s">
        <v>86</v>
      </c>
      <c r="F113" s="62" t="s">
        <v>86</v>
      </c>
      <c r="G113" s="16"/>
      <c r="H113" s="63" t="s">
        <v>86</v>
      </c>
      <c r="I113" s="93" t="s">
        <v>86</v>
      </c>
      <c r="J113" s="15">
        <v>0</v>
      </c>
      <c r="K113" s="57">
        <v>142.8129829984544</v>
      </c>
      <c r="L113" s="15">
        <v>50</v>
      </c>
      <c r="M113" s="64">
        <v>0.35010822510822509</v>
      </c>
      <c r="N113" s="65" t="s">
        <v>86</v>
      </c>
    </row>
    <row r="114" spans="1:14" ht="12.75" hidden="1" customHeight="1" x14ac:dyDescent="0.25">
      <c r="A114" s="77"/>
      <c r="B114" s="14">
        <v>97</v>
      </c>
      <c r="C114" s="60" t="s">
        <v>86</v>
      </c>
      <c r="D114" s="61" t="s">
        <v>86</v>
      </c>
      <c r="E114" s="60" t="s">
        <v>86</v>
      </c>
      <c r="F114" s="62" t="s">
        <v>86</v>
      </c>
      <c r="G114" s="16"/>
      <c r="H114" s="63" t="s">
        <v>86</v>
      </c>
      <c r="I114" s="93" t="s">
        <v>86</v>
      </c>
      <c r="J114" s="15">
        <v>0</v>
      </c>
      <c r="K114" s="57">
        <v>142.8129829984544</v>
      </c>
      <c r="L114" s="15">
        <v>50</v>
      </c>
      <c r="M114" s="64">
        <v>0.35010822510822509</v>
      </c>
      <c r="N114" s="65" t="s">
        <v>86</v>
      </c>
    </row>
    <row r="115" spans="1:14" ht="12.75" hidden="1" customHeight="1" x14ac:dyDescent="0.25">
      <c r="A115" s="77"/>
      <c r="B115" s="14">
        <v>98</v>
      </c>
      <c r="C115" s="60" t="s">
        <v>86</v>
      </c>
      <c r="D115" s="61" t="s">
        <v>86</v>
      </c>
      <c r="E115" s="60" t="s">
        <v>86</v>
      </c>
      <c r="F115" s="62" t="s">
        <v>86</v>
      </c>
      <c r="G115" s="16"/>
      <c r="H115" s="63" t="s">
        <v>86</v>
      </c>
      <c r="I115" s="93" t="s">
        <v>86</v>
      </c>
      <c r="J115" s="15">
        <v>0</v>
      </c>
      <c r="K115" s="57">
        <v>142.8129829984544</v>
      </c>
      <c r="L115" s="15">
        <v>50</v>
      </c>
      <c r="M115" s="64">
        <v>0.35010822510822509</v>
      </c>
      <c r="N115" s="65" t="s">
        <v>86</v>
      </c>
    </row>
    <row r="116" spans="1:14" ht="12.75" hidden="1" customHeight="1" x14ac:dyDescent="0.25">
      <c r="A116" s="77"/>
      <c r="B116" s="14">
        <v>99</v>
      </c>
      <c r="C116" s="60" t="s">
        <v>86</v>
      </c>
      <c r="D116" s="61" t="s">
        <v>86</v>
      </c>
      <c r="E116" s="60" t="s">
        <v>86</v>
      </c>
      <c r="F116" s="62" t="s">
        <v>86</v>
      </c>
      <c r="G116" s="16"/>
      <c r="H116" s="63" t="s">
        <v>86</v>
      </c>
      <c r="I116" s="93" t="s">
        <v>86</v>
      </c>
      <c r="J116" s="15">
        <v>0</v>
      </c>
      <c r="K116" s="57">
        <v>142.8129829984544</v>
      </c>
      <c r="L116" s="15">
        <v>50</v>
      </c>
      <c r="M116" s="64">
        <v>0.35010822510822509</v>
      </c>
      <c r="N116" s="65" t="s">
        <v>86</v>
      </c>
    </row>
    <row r="117" spans="1:14" ht="13.5" hidden="1" customHeight="1" x14ac:dyDescent="0.25">
      <c r="A117" s="77"/>
      <c r="B117" s="18">
        <v>100</v>
      </c>
      <c r="C117" s="66" t="s">
        <v>86</v>
      </c>
      <c r="D117" s="67" t="s">
        <v>86</v>
      </c>
      <c r="E117" s="66" t="s">
        <v>86</v>
      </c>
      <c r="F117" s="68" t="s">
        <v>86</v>
      </c>
      <c r="G117" s="20"/>
      <c r="H117" s="69" t="s">
        <v>86</v>
      </c>
      <c r="I117" s="100" t="s">
        <v>86</v>
      </c>
      <c r="J117" s="19">
        <v>0</v>
      </c>
      <c r="K117" s="57">
        <v>142.8129829984544</v>
      </c>
      <c r="L117" s="19">
        <v>50</v>
      </c>
      <c r="M117" s="70">
        <v>0.35010822510822509</v>
      </c>
      <c r="N117" s="71" t="s">
        <v>86</v>
      </c>
    </row>
    <row r="118" spans="1:14" x14ac:dyDescent="0.25">
      <c r="A118" s="77"/>
      <c r="B118" s="21"/>
      <c r="C118" s="21"/>
      <c r="D118" s="72"/>
      <c r="E118" s="21"/>
      <c r="F118" s="21"/>
      <c r="G118" s="21"/>
      <c r="H118" s="21"/>
      <c r="I118" s="101"/>
      <c r="J118" s="21"/>
      <c r="K118" s="21"/>
      <c r="L118" s="21"/>
      <c r="M118" s="2"/>
      <c r="N118" s="22"/>
    </row>
    <row r="119" spans="1:14" x14ac:dyDescent="0.25">
      <c r="A119" s="77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"/>
      <c r="N119" s="22"/>
    </row>
    <row r="120" spans="1:14" x14ac:dyDescent="0.25">
      <c r="M120" s="21"/>
      <c r="N120" s="23"/>
    </row>
    <row r="121" spans="1:14" s="25" customFormat="1" ht="12.75" customHeight="1" x14ac:dyDescent="0.2">
      <c r="A121" s="2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</row>
    <row r="122" spans="1:14" s="25" customFormat="1" ht="12.75" x14ac:dyDescent="0.2">
      <c r="A122" s="2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</row>
    <row r="123" spans="1:14" s="3" customFormat="1" ht="12.75" x14ac:dyDescent="0.2">
      <c r="A123" s="1"/>
    </row>
    <row r="124" spans="1:14" s="3" customFormat="1" ht="12.75" x14ac:dyDescent="0.2">
      <c r="A124" s="1"/>
    </row>
    <row r="125" spans="1:14" s="3" customFormat="1" ht="12.75" x14ac:dyDescent="0.2">
      <c r="A125" s="1"/>
    </row>
    <row r="126" spans="1:14" s="3" customFormat="1" ht="12.75" x14ac:dyDescent="0.2">
      <c r="A126" s="1"/>
    </row>
    <row r="127" spans="1:14" s="3" customFormat="1" ht="12.75" x14ac:dyDescent="0.2">
      <c r="A127" s="1"/>
    </row>
  </sheetData>
  <sortState ref="A18:AG53">
    <sortCondition descending="1" ref="N18:N53"/>
  </sortState>
  <mergeCells count="14">
    <mergeCell ref="B11:B12"/>
    <mergeCell ref="B7:N7"/>
    <mergeCell ref="B2:N2"/>
    <mergeCell ref="B3:N3"/>
    <mergeCell ref="B4:N4"/>
    <mergeCell ref="I11:I12"/>
    <mergeCell ref="K11:K12"/>
    <mergeCell ref="M11:M12"/>
    <mergeCell ref="C11:C12"/>
    <mergeCell ref="D11:D12"/>
    <mergeCell ref="E11:E12"/>
    <mergeCell ref="F11:F12"/>
    <mergeCell ref="G11:G12"/>
    <mergeCell ref="H11:H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0"/>
  <sheetViews>
    <sheetView topLeftCell="A37" workbookViewId="0">
      <selection activeCell="D10" sqref="D10:N10"/>
    </sheetView>
  </sheetViews>
  <sheetFormatPr defaultRowHeight="15" x14ac:dyDescent="0.25"/>
  <cols>
    <col min="1" max="1" width="2.7109375" style="6" customWidth="1"/>
    <col min="2" max="3" width="6.7109375" customWidth="1"/>
    <col min="4" max="4" width="35.7109375" customWidth="1"/>
    <col min="5" max="6" width="7.7109375" customWidth="1"/>
    <col min="7" max="7" width="13.7109375" hidden="1" customWidth="1"/>
    <col min="8" max="8" width="14" hidden="1" customWidth="1"/>
    <col min="9" max="9" width="13.5703125" hidden="1" customWidth="1"/>
    <col min="10" max="10" width="11.7109375" customWidth="1"/>
    <col min="11" max="11" width="11.7109375" hidden="1" customWidth="1"/>
    <col min="12" max="14" width="9.140625" customWidth="1"/>
  </cols>
  <sheetData>
    <row r="1" spans="1:14" s="3" customFormat="1" ht="12.75" x14ac:dyDescent="0.2">
      <c r="A1" s="1"/>
    </row>
    <row r="2" spans="1:14" s="3" customFormat="1" ht="18" x14ac:dyDescent="0.25">
      <c r="A2" s="1"/>
      <c r="B2" s="140" t="s">
        <v>96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3" customFormat="1" ht="18" x14ac:dyDescent="0.25">
      <c r="A3" s="1"/>
      <c r="B3" s="140" t="s">
        <v>107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</row>
    <row r="4" spans="1:14" s="3" customFormat="1" x14ac:dyDescent="0.25">
      <c r="A4" s="1"/>
      <c r="B4" s="141" t="s">
        <v>97</v>
      </c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</row>
    <row r="5" spans="1:14" s="3" customFormat="1" x14ac:dyDescent="0.25">
      <c r="A5" s="1"/>
      <c r="B5" t="s">
        <v>108</v>
      </c>
      <c r="C5"/>
      <c r="D5"/>
      <c r="E5"/>
      <c r="F5" s="5"/>
      <c r="G5" s="4"/>
      <c r="H5" s="4"/>
      <c r="I5" s="4"/>
      <c r="J5" s="4"/>
      <c r="K5" s="4"/>
      <c r="L5" s="4"/>
      <c r="M5" s="4"/>
      <c r="N5" s="49" t="s">
        <v>98</v>
      </c>
    </row>
    <row r="6" spans="1:14" s="3" customFormat="1" x14ac:dyDescent="0.2">
      <c r="A6" s="2"/>
      <c r="B6" s="9"/>
      <c r="C6" s="9"/>
      <c r="D6" s="9"/>
      <c r="E6" s="9"/>
    </row>
    <row r="7" spans="1:14" s="3" customFormat="1" ht="15.75" x14ac:dyDescent="0.25">
      <c r="A7" s="2"/>
      <c r="B7" s="139" t="s">
        <v>88</v>
      </c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</row>
    <row r="8" spans="1:14" s="3" customFormat="1" x14ac:dyDescent="0.25">
      <c r="A8" s="2"/>
      <c r="B8"/>
      <c r="C8"/>
      <c r="D8"/>
      <c r="E8"/>
    </row>
    <row r="9" spans="1:14" s="3" customFormat="1" x14ac:dyDescent="0.25">
      <c r="A9" s="1"/>
      <c r="B9"/>
      <c r="C9"/>
      <c r="D9"/>
      <c r="E9"/>
      <c r="F9" s="26"/>
      <c r="G9" s="26"/>
      <c r="H9" s="26"/>
      <c r="I9" s="26"/>
      <c r="J9" s="26"/>
      <c r="K9" s="26"/>
      <c r="L9" s="26"/>
      <c r="M9" s="26"/>
      <c r="N9" s="26"/>
    </row>
    <row r="10" spans="1:14" ht="15.75" thickBot="1" x14ac:dyDescent="0.3">
      <c r="A10" s="7"/>
    </row>
    <row r="11" spans="1:14" ht="45" customHeight="1" x14ac:dyDescent="0.25">
      <c r="A11" s="8"/>
      <c r="B11" s="137" t="s">
        <v>0</v>
      </c>
      <c r="C11" s="142" t="s">
        <v>3</v>
      </c>
      <c r="D11" s="146" t="s">
        <v>4</v>
      </c>
      <c r="E11" s="144" t="s">
        <v>1</v>
      </c>
      <c r="F11" s="149" t="s">
        <v>2</v>
      </c>
      <c r="G11" s="151" t="s">
        <v>89</v>
      </c>
      <c r="H11" s="144" t="s">
        <v>90</v>
      </c>
      <c r="I11" s="142" t="s">
        <v>91</v>
      </c>
      <c r="J11" s="142" t="s">
        <v>109</v>
      </c>
      <c r="L11" s="51" t="s">
        <v>92</v>
      </c>
      <c r="M11" s="146" t="s">
        <v>93</v>
      </c>
      <c r="N11" s="78" t="s">
        <v>94</v>
      </c>
    </row>
    <row r="12" spans="1:14" s="9" customFormat="1" ht="15.75" thickBot="1" x14ac:dyDescent="0.3">
      <c r="A12" s="8"/>
      <c r="B12" s="138"/>
      <c r="C12" s="143"/>
      <c r="D12" s="148"/>
      <c r="E12" s="145">
        <v>0</v>
      </c>
      <c r="F12" s="150">
        <v>0</v>
      </c>
      <c r="G12" s="152"/>
      <c r="H12" s="145"/>
      <c r="I12" s="143"/>
      <c r="J12" s="143">
        <v>0</v>
      </c>
      <c r="L12" s="82">
        <v>100</v>
      </c>
      <c r="M12" s="147"/>
      <c r="N12" s="79" t="s">
        <v>95</v>
      </c>
    </row>
    <row r="13" spans="1:14" x14ac:dyDescent="0.25">
      <c r="A13" s="77"/>
      <c r="B13" s="12">
        <v>1</v>
      </c>
      <c r="C13" s="54">
        <v>40</v>
      </c>
      <c r="D13" s="55" t="s">
        <v>61</v>
      </c>
      <c r="E13" s="54">
        <v>1980</v>
      </c>
      <c r="F13" s="87" t="s">
        <v>5</v>
      </c>
      <c r="G13" s="88"/>
      <c r="H13" s="56">
        <v>200</v>
      </c>
      <c r="I13" s="89">
        <v>200</v>
      </c>
      <c r="J13" s="56">
        <v>200</v>
      </c>
      <c r="K13" s="57">
        <v>200</v>
      </c>
      <c r="L13" s="13">
        <v>100</v>
      </c>
      <c r="M13" s="58">
        <v>0.5</v>
      </c>
      <c r="N13" s="59">
        <v>100</v>
      </c>
    </row>
    <row r="14" spans="1:14" x14ac:dyDescent="0.25">
      <c r="A14" s="77"/>
      <c r="B14" s="14">
        <v>2</v>
      </c>
      <c r="C14" s="60">
        <v>33</v>
      </c>
      <c r="D14" s="61" t="s">
        <v>49</v>
      </c>
      <c r="E14" s="60">
        <v>1985</v>
      </c>
      <c r="F14" s="91" t="s">
        <v>6</v>
      </c>
      <c r="G14" s="92"/>
      <c r="H14" s="63">
        <v>168.76890159712633</v>
      </c>
      <c r="I14" s="93">
        <v>168.76890159712633</v>
      </c>
      <c r="J14" s="63">
        <v>168.76890159712633</v>
      </c>
      <c r="K14" s="57">
        <v>200</v>
      </c>
      <c r="L14" s="15">
        <v>100</v>
      </c>
      <c r="M14" s="64">
        <v>0.5</v>
      </c>
      <c r="N14" s="65">
        <v>84.384450798563165</v>
      </c>
    </row>
    <row r="15" spans="1:14" x14ac:dyDescent="0.25">
      <c r="A15" s="77"/>
      <c r="B15" s="14">
        <v>3</v>
      </c>
      <c r="C15" s="60">
        <v>20</v>
      </c>
      <c r="D15" s="61" t="s">
        <v>66</v>
      </c>
      <c r="E15" s="60">
        <v>1972</v>
      </c>
      <c r="F15" s="91" t="s">
        <v>5</v>
      </c>
      <c r="G15" s="92"/>
      <c r="H15" s="63">
        <v>139.66930003296673</v>
      </c>
      <c r="I15" s="93">
        <v>139.66930003296673</v>
      </c>
      <c r="J15" s="63">
        <v>139.66930003296673</v>
      </c>
      <c r="K15" s="57">
        <v>200</v>
      </c>
      <c r="L15" s="15">
        <v>100</v>
      </c>
      <c r="M15" s="64">
        <v>0.5</v>
      </c>
      <c r="N15" s="65">
        <v>69.834650016483366</v>
      </c>
    </row>
    <row r="16" spans="1:14" x14ac:dyDescent="0.25">
      <c r="A16" s="77"/>
      <c r="B16" s="14">
        <v>4</v>
      </c>
      <c r="C16" s="60">
        <v>1</v>
      </c>
      <c r="D16" s="61" t="s">
        <v>70</v>
      </c>
      <c r="E16" s="60">
        <v>1978</v>
      </c>
      <c r="F16" s="91" t="s">
        <v>5</v>
      </c>
      <c r="G16" s="92"/>
      <c r="H16" s="63">
        <v>120.24438521299149</v>
      </c>
      <c r="I16" s="93">
        <v>120.24438521299149</v>
      </c>
      <c r="J16" s="63">
        <v>120.24438521299149</v>
      </c>
      <c r="K16" s="57">
        <v>200</v>
      </c>
      <c r="L16" s="15">
        <v>100</v>
      </c>
      <c r="M16" s="64">
        <v>0.5</v>
      </c>
      <c r="N16" s="65">
        <v>60.122192606495744</v>
      </c>
    </row>
    <row r="17" spans="1:14" x14ac:dyDescent="0.25">
      <c r="A17" s="77"/>
      <c r="B17" s="14">
        <v>5</v>
      </c>
      <c r="C17" s="60">
        <v>28</v>
      </c>
      <c r="D17" s="61" t="s">
        <v>59</v>
      </c>
      <c r="E17" s="60">
        <v>1958</v>
      </c>
      <c r="F17" s="91" t="s">
        <v>5</v>
      </c>
      <c r="G17" s="92"/>
      <c r="H17" s="63">
        <v>118.3635765735449</v>
      </c>
      <c r="I17" s="93">
        <v>118.3635765735449</v>
      </c>
      <c r="J17" s="63">
        <v>118.3635765735449</v>
      </c>
      <c r="K17" s="57">
        <v>200</v>
      </c>
      <c r="L17" s="15">
        <v>100</v>
      </c>
      <c r="M17" s="64">
        <v>0.5</v>
      </c>
      <c r="N17" s="65">
        <v>59.181788286772452</v>
      </c>
    </row>
    <row r="18" spans="1:14" x14ac:dyDescent="0.25">
      <c r="A18" s="77"/>
      <c r="B18" s="14">
        <v>6</v>
      </c>
      <c r="C18" s="60">
        <v>30</v>
      </c>
      <c r="D18" s="61" t="s">
        <v>24</v>
      </c>
      <c r="E18" s="60">
        <v>1970</v>
      </c>
      <c r="F18" s="91">
        <v>1</v>
      </c>
      <c r="G18" s="92"/>
      <c r="H18" s="63">
        <v>118.22225929324102</v>
      </c>
      <c r="I18" s="93">
        <v>118.22225929324102</v>
      </c>
      <c r="J18" s="63">
        <v>118.22225929324102</v>
      </c>
      <c r="K18" s="57">
        <v>200</v>
      </c>
      <c r="L18" s="15">
        <v>100</v>
      </c>
      <c r="M18" s="64">
        <v>0.5</v>
      </c>
      <c r="N18" s="65">
        <v>59.111129646620512</v>
      </c>
    </row>
    <row r="19" spans="1:14" x14ac:dyDescent="0.25">
      <c r="A19" s="77"/>
      <c r="B19" s="14">
        <v>7</v>
      </c>
      <c r="C19" s="60">
        <v>37</v>
      </c>
      <c r="D19" s="61" t="s">
        <v>68</v>
      </c>
      <c r="E19" s="60">
        <v>1972</v>
      </c>
      <c r="F19" s="91" t="s">
        <v>5</v>
      </c>
      <c r="G19" s="92"/>
      <c r="H19" s="63">
        <v>112.00528508549368</v>
      </c>
      <c r="I19" s="93">
        <v>112.00528508549368</v>
      </c>
      <c r="J19" s="63">
        <v>112.00528508549368</v>
      </c>
      <c r="K19" s="57">
        <v>200</v>
      </c>
      <c r="L19" s="15">
        <v>100</v>
      </c>
      <c r="M19" s="64">
        <v>0.5</v>
      </c>
      <c r="N19" s="65">
        <v>56.002642542746841</v>
      </c>
    </row>
    <row r="20" spans="1:14" x14ac:dyDescent="0.25">
      <c r="A20" s="77"/>
      <c r="B20" s="14">
        <v>8</v>
      </c>
      <c r="C20" s="60">
        <v>21</v>
      </c>
      <c r="D20" s="61" t="s">
        <v>37</v>
      </c>
      <c r="E20" s="60">
        <v>1975</v>
      </c>
      <c r="F20" s="91" t="s">
        <v>5</v>
      </c>
      <c r="G20" s="92"/>
      <c r="H20" s="63">
        <v>111.86626876497765</v>
      </c>
      <c r="I20" s="93">
        <v>111.86626876497765</v>
      </c>
      <c r="J20" s="63">
        <v>111.86626876497765</v>
      </c>
      <c r="K20" s="57">
        <v>200</v>
      </c>
      <c r="L20" s="15">
        <v>100</v>
      </c>
      <c r="M20" s="64">
        <v>0.5</v>
      </c>
      <c r="N20" s="65">
        <v>55.933134382488824</v>
      </c>
    </row>
    <row r="21" spans="1:14" x14ac:dyDescent="0.25">
      <c r="A21" s="77"/>
      <c r="B21" s="14">
        <v>9</v>
      </c>
      <c r="C21" s="60">
        <v>15</v>
      </c>
      <c r="D21" s="61" t="s">
        <v>69</v>
      </c>
      <c r="E21" s="60">
        <v>1969</v>
      </c>
      <c r="F21" s="91" t="s">
        <v>5</v>
      </c>
      <c r="G21" s="92"/>
      <c r="H21" s="63">
        <v>107.05966648957494</v>
      </c>
      <c r="I21" s="93">
        <v>107.05966648957494</v>
      </c>
      <c r="J21" s="63">
        <v>107.05966648957494</v>
      </c>
      <c r="K21" s="57">
        <v>200</v>
      </c>
      <c r="L21" s="15">
        <v>100</v>
      </c>
      <c r="M21" s="64">
        <v>0.5</v>
      </c>
      <c r="N21" s="65">
        <v>53.529833244787469</v>
      </c>
    </row>
    <row r="22" spans="1:14" x14ac:dyDescent="0.25">
      <c r="A22" s="77"/>
      <c r="B22" s="14">
        <v>10</v>
      </c>
      <c r="C22" s="60">
        <v>19</v>
      </c>
      <c r="D22" s="61" t="s">
        <v>67</v>
      </c>
      <c r="E22" s="60">
        <v>1957</v>
      </c>
      <c r="F22" s="91" t="s">
        <v>5</v>
      </c>
      <c r="G22" s="92"/>
      <c r="H22" s="63">
        <v>100.27052712934312</v>
      </c>
      <c r="I22" s="93">
        <v>100.27052712934312</v>
      </c>
      <c r="J22" s="63">
        <v>100.27052712934312</v>
      </c>
      <c r="K22" s="57">
        <v>200</v>
      </c>
      <c r="L22" s="15">
        <v>100</v>
      </c>
      <c r="M22" s="64">
        <v>0.5</v>
      </c>
      <c r="N22" s="65">
        <v>50.135263564671561</v>
      </c>
    </row>
    <row r="23" spans="1:14" x14ac:dyDescent="0.25">
      <c r="A23" s="77"/>
      <c r="B23" s="14">
        <v>11</v>
      </c>
      <c r="C23" s="60">
        <v>16</v>
      </c>
      <c r="D23" s="61" t="s">
        <v>48</v>
      </c>
      <c r="E23" s="60">
        <v>1982</v>
      </c>
      <c r="F23" s="91">
        <v>1</v>
      </c>
      <c r="G23" s="92"/>
      <c r="H23" s="63">
        <v>99.46634168348902</v>
      </c>
      <c r="I23" s="93">
        <v>99.46634168348902</v>
      </c>
      <c r="J23" s="63">
        <v>99.46634168348902</v>
      </c>
      <c r="K23" s="57">
        <v>200</v>
      </c>
      <c r="L23" s="15">
        <v>100</v>
      </c>
      <c r="M23" s="64">
        <v>0.5</v>
      </c>
      <c r="N23" s="65">
        <v>49.73317084174451</v>
      </c>
    </row>
    <row r="24" spans="1:14" x14ac:dyDescent="0.25">
      <c r="A24" s="77"/>
      <c r="B24" s="14">
        <v>12</v>
      </c>
      <c r="C24" s="60">
        <v>17</v>
      </c>
      <c r="D24" s="61" t="s">
        <v>62</v>
      </c>
      <c r="E24" s="60">
        <v>1973</v>
      </c>
      <c r="F24" s="91" t="s">
        <v>5</v>
      </c>
      <c r="G24" s="92"/>
      <c r="H24" s="63">
        <v>75.299066563616535</v>
      </c>
      <c r="I24" s="93">
        <v>75.299066563616535</v>
      </c>
      <c r="J24" s="63">
        <v>75.299066563616535</v>
      </c>
      <c r="K24" s="57">
        <v>200</v>
      </c>
      <c r="L24" s="15">
        <v>100</v>
      </c>
      <c r="M24" s="64">
        <v>0.5</v>
      </c>
      <c r="N24" s="65">
        <v>37.649533281808267</v>
      </c>
    </row>
    <row r="25" spans="1:14" x14ac:dyDescent="0.25">
      <c r="A25" s="77"/>
      <c r="B25" s="14">
        <v>13</v>
      </c>
      <c r="C25" s="60">
        <v>29</v>
      </c>
      <c r="D25" s="61" t="s">
        <v>78</v>
      </c>
      <c r="E25" s="60">
        <v>1982</v>
      </c>
      <c r="F25" s="91">
        <v>2</v>
      </c>
      <c r="G25" s="92"/>
      <c r="H25" s="63">
        <v>65.738195151795551</v>
      </c>
      <c r="I25" s="93">
        <v>65.738195151795551</v>
      </c>
      <c r="J25" s="63">
        <v>65.738195151795551</v>
      </c>
      <c r="K25" s="57">
        <v>200</v>
      </c>
      <c r="L25" s="15">
        <v>100</v>
      </c>
      <c r="M25" s="64">
        <v>0.5</v>
      </c>
      <c r="N25" s="65">
        <v>32.869097575897776</v>
      </c>
    </row>
    <row r="26" spans="1:14" x14ac:dyDescent="0.25">
      <c r="A26" s="77"/>
      <c r="B26" s="14">
        <v>14</v>
      </c>
      <c r="C26" s="60">
        <v>12</v>
      </c>
      <c r="D26" s="61" t="s">
        <v>47</v>
      </c>
      <c r="E26" s="60">
        <v>1969</v>
      </c>
      <c r="F26" s="91" t="s">
        <v>5</v>
      </c>
      <c r="G26" s="92"/>
      <c r="H26" s="63">
        <v>63.499915973879169</v>
      </c>
      <c r="I26" s="93">
        <v>63.499915973879169</v>
      </c>
      <c r="J26" s="63">
        <v>63.499915973879169</v>
      </c>
      <c r="K26" s="57">
        <v>200</v>
      </c>
      <c r="L26" s="15">
        <v>100</v>
      </c>
      <c r="M26" s="64">
        <v>0.5</v>
      </c>
      <c r="N26" s="65">
        <v>31.749957986939584</v>
      </c>
    </row>
    <row r="27" spans="1:14" x14ac:dyDescent="0.25">
      <c r="A27" s="77"/>
      <c r="B27" s="14">
        <v>15</v>
      </c>
      <c r="C27" s="60">
        <v>10</v>
      </c>
      <c r="D27" s="61" t="s">
        <v>110</v>
      </c>
      <c r="E27" s="60">
        <v>1973</v>
      </c>
      <c r="F27" s="91">
        <v>1</v>
      </c>
      <c r="G27" s="92"/>
      <c r="H27" s="63">
        <v>62.587503240860777</v>
      </c>
      <c r="I27" s="93">
        <v>62.587503240860777</v>
      </c>
      <c r="J27" s="63">
        <v>62.587503240860777</v>
      </c>
      <c r="K27" s="57">
        <v>200</v>
      </c>
      <c r="L27" s="15">
        <v>100</v>
      </c>
      <c r="M27" s="64">
        <v>0.5</v>
      </c>
      <c r="N27" s="65">
        <v>31.293751620430388</v>
      </c>
    </row>
    <row r="28" spans="1:14" x14ac:dyDescent="0.25">
      <c r="A28" s="77"/>
      <c r="B28" s="14">
        <v>16</v>
      </c>
      <c r="C28" s="60">
        <v>2</v>
      </c>
      <c r="D28" s="61" t="s">
        <v>27</v>
      </c>
      <c r="E28" s="60">
        <v>1973</v>
      </c>
      <c r="F28" s="91">
        <v>2</v>
      </c>
      <c r="G28" s="92"/>
      <c r="H28" s="63">
        <v>60.487425460202232</v>
      </c>
      <c r="I28" s="93">
        <v>60.487425460202232</v>
      </c>
      <c r="J28" s="63">
        <v>60.487425460202232</v>
      </c>
      <c r="K28" s="57">
        <v>200</v>
      </c>
      <c r="L28" s="15">
        <v>100</v>
      </c>
      <c r="M28" s="64">
        <v>0.5</v>
      </c>
      <c r="N28" s="65">
        <v>30.243712730101116</v>
      </c>
    </row>
    <row r="29" spans="1:14" x14ac:dyDescent="0.25">
      <c r="A29" s="77"/>
      <c r="B29" s="14">
        <v>17</v>
      </c>
      <c r="C29" s="60">
        <v>44</v>
      </c>
      <c r="D29" s="61" t="s">
        <v>71</v>
      </c>
      <c r="E29" s="60">
        <v>1986</v>
      </c>
      <c r="F29" s="91" t="s">
        <v>5</v>
      </c>
      <c r="G29" s="92"/>
      <c r="H29" s="63">
        <v>59.528130671506354</v>
      </c>
      <c r="I29" s="93">
        <v>59.528130671506354</v>
      </c>
      <c r="J29" s="63">
        <v>59.528130671506354</v>
      </c>
      <c r="K29" s="57">
        <v>200</v>
      </c>
      <c r="L29" s="15">
        <v>100</v>
      </c>
      <c r="M29" s="64">
        <v>0.5</v>
      </c>
      <c r="N29" s="65">
        <v>29.764065335753177</v>
      </c>
    </row>
    <row r="30" spans="1:14" x14ac:dyDescent="0.25">
      <c r="A30" s="77"/>
      <c r="B30" s="14">
        <v>18</v>
      </c>
      <c r="C30" s="60">
        <v>34</v>
      </c>
      <c r="D30" s="61" t="s">
        <v>111</v>
      </c>
      <c r="E30" s="60" t="s">
        <v>86</v>
      </c>
      <c r="F30" s="91" t="s">
        <v>86</v>
      </c>
      <c r="G30" s="92"/>
      <c r="H30" s="63">
        <v>43.738656987295826</v>
      </c>
      <c r="I30" s="93">
        <v>43.738656987295826</v>
      </c>
      <c r="J30" s="63">
        <v>0</v>
      </c>
      <c r="K30" s="57">
        <v>200</v>
      </c>
      <c r="L30" s="15">
        <v>100</v>
      </c>
      <c r="M30" s="64">
        <v>0.5</v>
      </c>
      <c r="N30" s="65">
        <v>21.869328493647913</v>
      </c>
    </row>
    <row r="31" spans="1:14" x14ac:dyDescent="0.25">
      <c r="A31" s="77"/>
      <c r="B31" s="14">
        <v>19</v>
      </c>
      <c r="C31" s="60">
        <v>31</v>
      </c>
      <c r="D31" s="61" t="s">
        <v>21</v>
      </c>
      <c r="E31" s="60">
        <v>1974</v>
      </c>
      <c r="F31" s="91">
        <v>1</v>
      </c>
      <c r="G31" s="92"/>
      <c r="H31" s="63">
        <v>34.363444268357107</v>
      </c>
      <c r="I31" s="93">
        <v>34.363444268357107</v>
      </c>
      <c r="J31" s="63">
        <v>34.363444268357107</v>
      </c>
      <c r="K31" s="57">
        <v>200</v>
      </c>
      <c r="L31" s="15">
        <v>100</v>
      </c>
      <c r="M31" s="64">
        <v>0.5</v>
      </c>
      <c r="N31" s="65">
        <v>17.181722134178553</v>
      </c>
    </row>
    <row r="32" spans="1:14" x14ac:dyDescent="0.25">
      <c r="A32" s="77"/>
      <c r="B32" s="14">
        <v>20</v>
      </c>
      <c r="C32" s="60">
        <v>39</v>
      </c>
      <c r="D32" s="61" t="s">
        <v>51</v>
      </c>
      <c r="E32" s="60">
        <v>1982</v>
      </c>
      <c r="F32" s="91" t="s">
        <v>5</v>
      </c>
      <c r="G32" s="92"/>
      <c r="H32" s="63">
        <v>34.204965662968831</v>
      </c>
      <c r="I32" s="93">
        <v>34.204965662968831</v>
      </c>
      <c r="J32" s="63">
        <v>34.204965662968831</v>
      </c>
      <c r="K32" s="57">
        <v>200</v>
      </c>
      <c r="L32" s="15">
        <v>100</v>
      </c>
      <c r="M32" s="64">
        <v>0.5</v>
      </c>
      <c r="N32" s="65">
        <v>17.102482831484416</v>
      </c>
    </row>
    <row r="33" spans="1:14" x14ac:dyDescent="0.25">
      <c r="A33" s="77"/>
      <c r="B33" s="14">
        <v>21</v>
      </c>
      <c r="C33" s="60">
        <v>36</v>
      </c>
      <c r="D33" s="61" t="s">
        <v>112</v>
      </c>
      <c r="E33" s="60">
        <v>1962</v>
      </c>
      <c r="F33" s="91" t="s">
        <v>86</v>
      </c>
      <c r="G33" s="92"/>
      <c r="H33" s="63">
        <v>30.152968628467722</v>
      </c>
      <c r="I33" s="93">
        <v>30.152968628467722</v>
      </c>
      <c r="J33" s="63">
        <v>30.152968628467722</v>
      </c>
      <c r="K33" s="57">
        <v>200</v>
      </c>
      <c r="L33" s="15">
        <v>100</v>
      </c>
      <c r="M33" s="64">
        <v>0.5</v>
      </c>
      <c r="N33" s="65">
        <v>15.076484314233861</v>
      </c>
    </row>
    <row r="34" spans="1:14" x14ac:dyDescent="0.25">
      <c r="A34" s="77"/>
      <c r="B34" s="14">
        <v>22</v>
      </c>
      <c r="C34" s="60">
        <v>25</v>
      </c>
      <c r="D34" s="61" t="s">
        <v>60</v>
      </c>
      <c r="E34" s="60">
        <v>1983</v>
      </c>
      <c r="F34" s="91" t="s">
        <v>6</v>
      </c>
      <c r="G34" s="92"/>
      <c r="H34" s="63">
        <v>28.631801373481249</v>
      </c>
      <c r="I34" s="93">
        <v>28.631801373481249</v>
      </c>
      <c r="J34" s="63">
        <v>28.631801373481249</v>
      </c>
      <c r="K34" s="57">
        <v>200</v>
      </c>
      <c r="L34" s="15">
        <v>100</v>
      </c>
      <c r="M34" s="64">
        <v>0.5</v>
      </c>
      <c r="N34" s="65">
        <v>14.315900686740624</v>
      </c>
    </row>
    <row r="35" spans="1:14" x14ac:dyDescent="0.25">
      <c r="A35" s="77"/>
      <c r="B35" s="14">
        <v>23</v>
      </c>
      <c r="C35" s="60">
        <v>45</v>
      </c>
      <c r="D35" s="61" t="s">
        <v>16</v>
      </c>
      <c r="E35" s="60">
        <v>1974</v>
      </c>
      <c r="F35" s="91">
        <v>1</v>
      </c>
      <c r="G35" s="92"/>
      <c r="H35" s="63">
        <v>28.341257263602749</v>
      </c>
      <c r="I35" s="93">
        <v>28.341257263602749</v>
      </c>
      <c r="J35" s="63">
        <v>28.341257263602749</v>
      </c>
      <c r="K35" s="57">
        <v>200</v>
      </c>
      <c r="L35" s="15">
        <v>100</v>
      </c>
      <c r="M35" s="64">
        <v>0.5</v>
      </c>
      <c r="N35" s="65">
        <v>14.170628631801375</v>
      </c>
    </row>
    <row r="36" spans="1:14" x14ac:dyDescent="0.25">
      <c r="A36" s="77"/>
      <c r="B36" s="14">
        <v>24</v>
      </c>
      <c r="C36" s="60">
        <v>4</v>
      </c>
      <c r="D36" s="61" t="s">
        <v>45</v>
      </c>
      <c r="E36" s="60">
        <v>1982</v>
      </c>
      <c r="F36" s="91">
        <v>2</v>
      </c>
      <c r="G36" s="92"/>
      <c r="H36" s="63">
        <v>27.971473851030112</v>
      </c>
      <c r="I36" s="93">
        <v>27.971473851030112</v>
      </c>
      <c r="J36" s="63">
        <v>27.971473851030112</v>
      </c>
      <c r="K36" s="57">
        <v>200</v>
      </c>
      <c r="L36" s="15">
        <v>100</v>
      </c>
      <c r="M36" s="64">
        <v>0.5</v>
      </c>
      <c r="N36" s="65">
        <v>13.985736925515056</v>
      </c>
    </row>
    <row r="37" spans="1:14" x14ac:dyDescent="0.25">
      <c r="A37" s="77"/>
      <c r="B37" s="14">
        <v>25</v>
      </c>
      <c r="C37" s="60">
        <v>26</v>
      </c>
      <c r="D37" s="61" t="s">
        <v>113</v>
      </c>
      <c r="E37" s="60">
        <v>1986</v>
      </c>
      <c r="F37" s="91" t="s">
        <v>86</v>
      </c>
      <c r="G37" s="92"/>
      <c r="H37" s="63">
        <v>27.337559429477022</v>
      </c>
      <c r="I37" s="93">
        <v>27.337559429477022</v>
      </c>
      <c r="J37" s="63">
        <v>27.337559429477022</v>
      </c>
      <c r="K37" s="57">
        <v>200</v>
      </c>
      <c r="L37" s="15">
        <v>100</v>
      </c>
      <c r="M37" s="64">
        <v>0.5</v>
      </c>
      <c r="N37" s="65">
        <v>13.668779714738511</v>
      </c>
    </row>
    <row r="38" spans="1:14" x14ac:dyDescent="0.25">
      <c r="A38" s="77"/>
      <c r="B38" s="14">
        <v>26</v>
      </c>
      <c r="C38" s="60">
        <v>38</v>
      </c>
      <c r="D38" s="61" t="s">
        <v>52</v>
      </c>
      <c r="E38" s="60">
        <v>1981</v>
      </c>
      <c r="F38" s="91">
        <v>2</v>
      </c>
      <c r="G38" s="92"/>
      <c r="H38" s="63">
        <v>27.284733227680931</v>
      </c>
      <c r="I38" s="93">
        <v>27.284733227680931</v>
      </c>
      <c r="J38" s="63">
        <v>27.284733227680931</v>
      </c>
      <c r="K38" s="57">
        <v>200</v>
      </c>
      <c r="L38" s="15">
        <v>100</v>
      </c>
      <c r="M38" s="64">
        <v>0.5</v>
      </c>
      <c r="N38" s="65">
        <v>13.642366613840466</v>
      </c>
    </row>
    <row r="39" spans="1:14" x14ac:dyDescent="0.25">
      <c r="A39" s="77"/>
      <c r="B39" s="14">
        <v>27</v>
      </c>
      <c r="C39" s="60">
        <v>9</v>
      </c>
      <c r="D39" s="61" t="s">
        <v>114</v>
      </c>
      <c r="E39" s="60">
        <v>1969</v>
      </c>
      <c r="F39" s="91">
        <v>2</v>
      </c>
      <c r="G39" s="92"/>
      <c r="H39" s="63">
        <v>20.27482499351828</v>
      </c>
      <c r="I39" s="93">
        <v>20.27482499351828</v>
      </c>
      <c r="J39" s="63">
        <v>20.27482499351828</v>
      </c>
      <c r="K39" s="57">
        <v>200</v>
      </c>
      <c r="L39" s="15">
        <v>100</v>
      </c>
      <c r="M39" s="64">
        <v>0.5</v>
      </c>
      <c r="N39" s="65">
        <v>10.13741249675914</v>
      </c>
    </row>
    <row r="40" spans="1:14" x14ac:dyDescent="0.25">
      <c r="A40" s="77"/>
      <c r="B40" s="14">
        <v>28</v>
      </c>
      <c r="C40" s="60">
        <v>35</v>
      </c>
      <c r="D40" s="61" t="s">
        <v>115</v>
      </c>
      <c r="E40" s="60">
        <v>1989</v>
      </c>
      <c r="F40" s="91" t="s">
        <v>6</v>
      </c>
      <c r="G40" s="92"/>
      <c r="H40" s="63">
        <v>16.059165346011621</v>
      </c>
      <c r="I40" s="93">
        <v>16.059165346011621</v>
      </c>
      <c r="J40" s="63">
        <v>16.059165346011621</v>
      </c>
      <c r="K40" s="57">
        <v>200</v>
      </c>
      <c r="L40" s="15">
        <v>100</v>
      </c>
      <c r="M40" s="64">
        <v>0.5</v>
      </c>
      <c r="N40" s="65">
        <v>8.0295826730058106</v>
      </c>
    </row>
    <row r="41" spans="1:14" x14ac:dyDescent="0.25">
      <c r="A41" s="77"/>
      <c r="B41" s="14">
        <v>29</v>
      </c>
      <c r="C41" s="60">
        <v>8</v>
      </c>
      <c r="D41" s="61" t="s">
        <v>80</v>
      </c>
      <c r="E41" s="60">
        <v>1984</v>
      </c>
      <c r="F41" s="91" t="s">
        <v>5</v>
      </c>
      <c r="G41" s="92"/>
      <c r="H41" s="63">
        <v>15.919108115115375</v>
      </c>
      <c r="I41" s="93">
        <v>15.919108115115375</v>
      </c>
      <c r="J41" s="63">
        <v>15.919108115115375</v>
      </c>
      <c r="K41" s="57">
        <v>200</v>
      </c>
      <c r="L41" s="15">
        <v>100</v>
      </c>
      <c r="M41" s="64">
        <v>0.5</v>
      </c>
      <c r="N41" s="65">
        <v>7.9595540575576873</v>
      </c>
    </row>
    <row r="42" spans="1:14" x14ac:dyDescent="0.25">
      <c r="A42" s="77"/>
      <c r="B42" s="14">
        <v>30</v>
      </c>
      <c r="C42" s="60">
        <v>3</v>
      </c>
      <c r="D42" s="61" t="s">
        <v>75</v>
      </c>
      <c r="E42" s="60">
        <v>1967</v>
      </c>
      <c r="F42" s="91">
        <v>2</v>
      </c>
      <c r="G42" s="92"/>
      <c r="H42" s="63">
        <v>0</v>
      </c>
      <c r="I42" s="93">
        <v>0</v>
      </c>
      <c r="J42" s="63">
        <v>0</v>
      </c>
      <c r="K42" s="57">
        <v>200</v>
      </c>
      <c r="L42" s="15">
        <v>100</v>
      </c>
      <c r="M42" s="64">
        <v>0.5</v>
      </c>
      <c r="N42" s="65">
        <v>0</v>
      </c>
    </row>
    <row r="43" spans="1:14" x14ac:dyDescent="0.25">
      <c r="A43" s="77"/>
      <c r="B43" s="14">
        <v>33</v>
      </c>
      <c r="C43" s="60">
        <v>11</v>
      </c>
      <c r="D43" s="61" t="s">
        <v>118</v>
      </c>
      <c r="E43" s="60">
        <v>1978</v>
      </c>
      <c r="F43" s="91">
        <v>2</v>
      </c>
      <c r="G43" s="92"/>
      <c r="H43" s="63">
        <v>0</v>
      </c>
      <c r="I43" s="93">
        <v>0</v>
      </c>
      <c r="J43" s="63">
        <v>0</v>
      </c>
      <c r="K43" s="57">
        <v>200</v>
      </c>
      <c r="L43" s="15">
        <v>100</v>
      </c>
      <c r="M43" s="64">
        <v>0.5</v>
      </c>
      <c r="N43" s="65">
        <v>0</v>
      </c>
    </row>
    <row r="44" spans="1:14" x14ac:dyDescent="0.25">
      <c r="A44" s="77"/>
      <c r="B44" s="14">
        <v>31</v>
      </c>
      <c r="C44" s="60">
        <v>6</v>
      </c>
      <c r="D44" s="61" t="s">
        <v>116</v>
      </c>
      <c r="E44" s="60">
        <v>1981</v>
      </c>
      <c r="F44" s="91" t="s">
        <v>86</v>
      </c>
      <c r="G44" s="92"/>
      <c r="H44" s="63">
        <v>0</v>
      </c>
      <c r="I44" s="93">
        <v>0</v>
      </c>
      <c r="J44" s="63">
        <v>0</v>
      </c>
      <c r="K44" s="57">
        <v>200</v>
      </c>
      <c r="L44" s="15">
        <v>100</v>
      </c>
      <c r="M44" s="64">
        <v>0.5</v>
      </c>
      <c r="N44" s="65">
        <v>0</v>
      </c>
    </row>
    <row r="45" spans="1:14" x14ac:dyDescent="0.25">
      <c r="A45" s="77"/>
      <c r="B45" s="14">
        <v>43</v>
      </c>
      <c r="C45" s="60">
        <v>42</v>
      </c>
      <c r="D45" s="61" t="s">
        <v>34</v>
      </c>
      <c r="E45" s="60">
        <v>1964</v>
      </c>
      <c r="F45" s="91" t="s">
        <v>6</v>
      </c>
      <c r="G45" s="92"/>
      <c r="H45" s="63">
        <v>0</v>
      </c>
      <c r="I45" s="93">
        <v>0</v>
      </c>
      <c r="J45" s="63">
        <v>0</v>
      </c>
      <c r="K45" s="57">
        <v>200</v>
      </c>
      <c r="L45" s="15">
        <v>100</v>
      </c>
      <c r="M45" s="64">
        <v>0.5</v>
      </c>
      <c r="N45" s="65">
        <v>0</v>
      </c>
    </row>
    <row r="46" spans="1:14" x14ac:dyDescent="0.25">
      <c r="A46" s="77"/>
      <c r="B46" s="14">
        <v>32</v>
      </c>
      <c r="C46" s="60">
        <v>7</v>
      </c>
      <c r="D46" s="61" t="s">
        <v>117</v>
      </c>
      <c r="E46" s="60">
        <v>1980</v>
      </c>
      <c r="F46" s="91" t="s">
        <v>86</v>
      </c>
      <c r="G46" s="92"/>
      <c r="H46" s="63">
        <v>0</v>
      </c>
      <c r="I46" s="93">
        <v>0</v>
      </c>
      <c r="J46" s="63">
        <v>0</v>
      </c>
      <c r="K46" s="57">
        <v>200</v>
      </c>
      <c r="L46" s="15">
        <v>100</v>
      </c>
      <c r="M46" s="64">
        <v>0.5</v>
      </c>
      <c r="N46" s="65">
        <v>0</v>
      </c>
    </row>
    <row r="47" spans="1:14" x14ac:dyDescent="0.25">
      <c r="A47" s="77"/>
      <c r="B47" s="14">
        <v>37</v>
      </c>
      <c r="C47" s="60">
        <v>22</v>
      </c>
      <c r="D47" s="61" t="s">
        <v>119</v>
      </c>
      <c r="E47" s="60" t="s">
        <v>86</v>
      </c>
      <c r="F47" s="91" t="s">
        <v>86</v>
      </c>
      <c r="G47" s="92"/>
      <c r="H47" s="63">
        <v>0</v>
      </c>
      <c r="I47" s="93">
        <v>0</v>
      </c>
      <c r="J47" s="63">
        <v>0</v>
      </c>
      <c r="K47" s="57">
        <v>200</v>
      </c>
      <c r="L47" s="15">
        <v>100</v>
      </c>
      <c r="M47" s="64">
        <v>0.5</v>
      </c>
      <c r="N47" s="65">
        <v>0</v>
      </c>
    </row>
    <row r="48" spans="1:14" x14ac:dyDescent="0.25">
      <c r="A48" s="77"/>
      <c r="B48" s="14">
        <v>39</v>
      </c>
      <c r="C48" s="60">
        <v>24</v>
      </c>
      <c r="D48" s="61" t="s">
        <v>41</v>
      </c>
      <c r="E48" s="60">
        <v>1971</v>
      </c>
      <c r="F48" s="91" t="s">
        <v>6</v>
      </c>
      <c r="G48" s="92"/>
      <c r="H48" s="63">
        <v>0</v>
      </c>
      <c r="I48" s="93">
        <v>0</v>
      </c>
      <c r="J48" s="63">
        <v>0</v>
      </c>
      <c r="K48" s="57">
        <v>200</v>
      </c>
      <c r="L48" s="15">
        <v>100</v>
      </c>
      <c r="M48" s="64">
        <v>0.5</v>
      </c>
      <c r="N48" s="65">
        <v>0</v>
      </c>
    </row>
    <row r="49" spans="1:14" x14ac:dyDescent="0.25">
      <c r="A49" s="77"/>
      <c r="B49" s="14">
        <v>34</v>
      </c>
      <c r="C49" s="60">
        <v>13</v>
      </c>
      <c r="D49" s="61" t="s">
        <v>42</v>
      </c>
      <c r="E49" s="60">
        <v>1977</v>
      </c>
      <c r="F49" s="91" t="s">
        <v>5</v>
      </c>
      <c r="G49" s="92"/>
      <c r="H49" s="63">
        <v>0</v>
      </c>
      <c r="I49" s="93">
        <v>0</v>
      </c>
      <c r="J49" s="63">
        <v>0</v>
      </c>
      <c r="K49" s="57">
        <v>200</v>
      </c>
      <c r="L49" s="15">
        <v>100</v>
      </c>
      <c r="M49" s="64">
        <v>0.5</v>
      </c>
      <c r="N49" s="65">
        <v>0</v>
      </c>
    </row>
    <row r="50" spans="1:14" x14ac:dyDescent="0.25">
      <c r="A50" s="77"/>
      <c r="B50" s="14">
        <v>36</v>
      </c>
      <c r="C50" s="60">
        <v>18</v>
      </c>
      <c r="D50" s="61" t="s">
        <v>46</v>
      </c>
      <c r="E50" s="60">
        <v>1985</v>
      </c>
      <c r="F50" s="91">
        <v>1</v>
      </c>
      <c r="G50" s="92"/>
      <c r="H50" s="63">
        <v>0</v>
      </c>
      <c r="I50" s="93">
        <v>0</v>
      </c>
      <c r="J50" s="63">
        <v>0</v>
      </c>
      <c r="K50" s="57">
        <v>200</v>
      </c>
      <c r="L50" s="15">
        <v>100</v>
      </c>
      <c r="M50" s="64">
        <v>0.5</v>
      </c>
      <c r="N50" s="65">
        <v>0</v>
      </c>
    </row>
    <row r="51" spans="1:14" x14ac:dyDescent="0.25">
      <c r="A51" s="77"/>
      <c r="B51" s="14">
        <v>35</v>
      </c>
      <c r="C51" s="60">
        <v>14</v>
      </c>
      <c r="D51" s="61" t="s">
        <v>79</v>
      </c>
      <c r="E51" s="60">
        <v>1996</v>
      </c>
      <c r="F51" s="91">
        <v>2</v>
      </c>
      <c r="G51" s="92"/>
      <c r="H51" s="63">
        <v>0</v>
      </c>
      <c r="I51" s="93">
        <v>0</v>
      </c>
      <c r="J51" s="63">
        <v>0</v>
      </c>
      <c r="K51" s="57">
        <v>200</v>
      </c>
      <c r="L51" s="15">
        <v>100</v>
      </c>
      <c r="M51" s="64">
        <v>0.5</v>
      </c>
      <c r="N51" s="65">
        <v>0</v>
      </c>
    </row>
    <row r="52" spans="1:14" x14ac:dyDescent="0.25">
      <c r="A52" s="77"/>
      <c r="B52" s="14">
        <v>38</v>
      </c>
      <c r="C52" s="60">
        <v>23</v>
      </c>
      <c r="D52" s="61" t="s">
        <v>50</v>
      </c>
      <c r="E52" s="60">
        <v>1965</v>
      </c>
      <c r="F52" s="91" t="s">
        <v>6</v>
      </c>
      <c r="G52" s="92"/>
      <c r="H52" s="63">
        <v>0</v>
      </c>
      <c r="I52" s="93">
        <v>0</v>
      </c>
      <c r="J52" s="63">
        <v>0</v>
      </c>
      <c r="K52" s="57">
        <v>200</v>
      </c>
      <c r="L52" s="15">
        <v>100</v>
      </c>
      <c r="M52" s="64">
        <v>0.5</v>
      </c>
      <c r="N52" s="65">
        <v>0</v>
      </c>
    </row>
    <row r="53" spans="1:14" x14ac:dyDescent="0.25">
      <c r="A53" s="77"/>
      <c r="B53" s="14">
        <v>41</v>
      </c>
      <c r="C53" s="60">
        <v>32</v>
      </c>
      <c r="D53" s="61" t="s">
        <v>57</v>
      </c>
      <c r="E53" s="60">
        <v>1974</v>
      </c>
      <c r="F53" s="91">
        <v>1</v>
      </c>
      <c r="G53" s="92"/>
      <c r="H53" s="63">
        <v>0</v>
      </c>
      <c r="I53" s="93">
        <v>0</v>
      </c>
      <c r="J53" s="63">
        <v>0</v>
      </c>
      <c r="K53" s="57">
        <v>200</v>
      </c>
      <c r="L53" s="15">
        <v>100</v>
      </c>
      <c r="M53" s="64">
        <v>0.5</v>
      </c>
      <c r="N53" s="65">
        <v>0</v>
      </c>
    </row>
    <row r="54" spans="1:14" x14ac:dyDescent="0.25">
      <c r="A54" s="77"/>
      <c r="B54" s="14">
        <v>40</v>
      </c>
      <c r="C54" s="60">
        <v>27</v>
      </c>
      <c r="D54" s="61" t="s">
        <v>120</v>
      </c>
      <c r="E54" s="60">
        <v>1963</v>
      </c>
      <c r="F54" s="91" t="s">
        <v>86</v>
      </c>
      <c r="G54" s="92"/>
      <c r="H54" s="63">
        <v>0</v>
      </c>
      <c r="I54" s="93">
        <v>0</v>
      </c>
      <c r="J54" s="63">
        <v>0</v>
      </c>
      <c r="K54" s="57">
        <v>200</v>
      </c>
      <c r="L54" s="15">
        <v>100</v>
      </c>
      <c r="M54" s="64">
        <v>0.5</v>
      </c>
      <c r="N54" s="65">
        <v>0</v>
      </c>
    </row>
    <row r="55" spans="1:14" x14ac:dyDescent="0.25">
      <c r="A55" s="77"/>
      <c r="B55" s="14">
        <v>42</v>
      </c>
      <c r="C55" s="60">
        <v>41</v>
      </c>
      <c r="D55" s="61" t="s">
        <v>121</v>
      </c>
      <c r="E55" s="60">
        <v>1970</v>
      </c>
      <c r="F55" s="62">
        <v>1</v>
      </c>
      <c r="G55" s="16"/>
      <c r="H55" s="63">
        <v>0</v>
      </c>
      <c r="I55" s="93">
        <v>0</v>
      </c>
      <c r="J55" s="63">
        <v>0</v>
      </c>
      <c r="K55" s="57">
        <v>200</v>
      </c>
      <c r="L55" s="15">
        <v>100</v>
      </c>
      <c r="M55" s="64">
        <v>0.5</v>
      </c>
      <c r="N55" s="65">
        <v>0</v>
      </c>
    </row>
    <row r="56" spans="1:14" x14ac:dyDescent="0.25">
      <c r="A56" s="77"/>
      <c r="B56" s="14">
        <v>44</v>
      </c>
      <c r="C56" s="60">
        <v>43</v>
      </c>
      <c r="D56" s="61" t="s">
        <v>85</v>
      </c>
      <c r="E56" s="60">
        <v>1964</v>
      </c>
      <c r="F56" s="62">
        <v>1</v>
      </c>
      <c r="G56" s="16"/>
      <c r="H56" s="63">
        <v>0</v>
      </c>
      <c r="I56" s="93">
        <v>0</v>
      </c>
      <c r="J56" s="63">
        <v>0</v>
      </c>
      <c r="K56" s="57">
        <v>200</v>
      </c>
      <c r="L56" s="15">
        <v>100</v>
      </c>
      <c r="M56" s="64">
        <v>0.5</v>
      </c>
      <c r="N56" s="65">
        <v>0</v>
      </c>
    </row>
    <row r="57" spans="1:14" x14ac:dyDescent="0.25">
      <c r="A57" s="77"/>
      <c r="B57" s="14">
        <v>45</v>
      </c>
      <c r="C57" s="60">
        <v>46</v>
      </c>
      <c r="D57" s="61" t="s">
        <v>122</v>
      </c>
      <c r="E57" s="60">
        <v>1972</v>
      </c>
      <c r="F57" s="62" t="s">
        <v>86</v>
      </c>
      <c r="G57" s="16"/>
      <c r="H57" s="63">
        <v>0</v>
      </c>
      <c r="I57" s="93">
        <v>0</v>
      </c>
      <c r="J57" s="63">
        <v>0</v>
      </c>
      <c r="K57" s="57">
        <v>200</v>
      </c>
      <c r="L57" s="15">
        <v>100</v>
      </c>
      <c r="M57" s="64">
        <v>0.5</v>
      </c>
      <c r="N57" s="65">
        <v>0</v>
      </c>
    </row>
    <row r="58" spans="1:14" ht="15.75" thickBot="1" x14ac:dyDescent="0.3">
      <c r="A58" s="77"/>
      <c r="B58" s="18">
        <v>46</v>
      </c>
      <c r="C58" s="66">
        <v>5</v>
      </c>
      <c r="D58" s="67" t="s">
        <v>123</v>
      </c>
      <c r="E58" s="66">
        <v>1965</v>
      </c>
      <c r="F58" s="68">
        <v>1</v>
      </c>
      <c r="G58" s="20"/>
      <c r="H58" s="69">
        <v>-6.603275224511358</v>
      </c>
      <c r="I58" s="100">
        <v>-6.603275224511358</v>
      </c>
      <c r="J58" s="19">
        <v>-6.603275224511358</v>
      </c>
      <c r="K58" s="57">
        <v>200</v>
      </c>
      <c r="L58" s="19">
        <v>100</v>
      </c>
      <c r="M58" s="70">
        <v>0.5</v>
      </c>
      <c r="N58" s="71">
        <v>-3.301637612255679</v>
      </c>
    </row>
    <row r="59" spans="1:14" x14ac:dyDescent="0.25">
      <c r="A59" s="77"/>
      <c r="B59" s="21"/>
      <c r="C59" s="21"/>
      <c r="D59" s="72"/>
      <c r="E59" s="21"/>
      <c r="F59" s="21"/>
      <c r="G59" s="21"/>
      <c r="H59" s="21"/>
      <c r="I59" s="101"/>
      <c r="J59" s="21"/>
      <c r="K59" s="21"/>
      <c r="L59" s="21"/>
      <c r="M59" s="2"/>
      <c r="N59" s="22"/>
    </row>
    <row r="60" spans="1:14" x14ac:dyDescent="0.25">
      <c r="A60" s="77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"/>
      <c r="N60" s="22"/>
    </row>
    <row r="61" spans="1:14" x14ac:dyDescent="0.25">
      <c r="M61" s="21"/>
      <c r="N61" s="23"/>
    </row>
    <row r="62" spans="1:14" s="25" customFormat="1" ht="12.75" x14ac:dyDescent="0.2">
      <c r="A62" s="2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</row>
    <row r="63" spans="1:14" s="25" customFormat="1" ht="12.75" x14ac:dyDescent="0.2">
      <c r="A63" s="2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</row>
    <row r="64" spans="1:14" s="3" customFormat="1" ht="12.75" x14ac:dyDescent="0.2">
      <c r="A64" s="1"/>
    </row>
    <row r="65" spans="1:14" s="3" customFormat="1" ht="12.75" x14ac:dyDescent="0.2">
      <c r="A65" s="1"/>
    </row>
    <row r="66" spans="1:14" s="3" customFormat="1" ht="12.75" x14ac:dyDescent="0.2">
      <c r="A66" s="1"/>
    </row>
    <row r="67" spans="1:14" s="3" customFormat="1" ht="12.75" x14ac:dyDescent="0.2">
      <c r="A67" s="1"/>
    </row>
    <row r="68" spans="1:14" s="3" customFormat="1" ht="12.75" x14ac:dyDescent="0.2">
      <c r="A68" s="1"/>
    </row>
    <row r="69" spans="1:14" s="3" customFormat="1" ht="12.75" x14ac:dyDescent="0.2">
      <c r="A69" s="1"/>
    </row>
    <row r="70" spans="1:14" s="3" customFormat="1" ht="12.75" x14ac:dyDescent="0.2">
      <c r="A70" s="1"/>
    </row>
    <row r="71" spans="1:14" s="3" customFormat="1" ht="12.75" x14ac:dyDescent="0.2">
      <c r="A71" s="1"/>
    </row>
    <row r="72" spans="1:14" s="3" customFormat="1" ht="12.75" x14ac:dyDescent="0.2">
      <c r="A72" s="1"/>
    </row>
    <row r="73" spans="1:14" x14ac:dyDescent="0.25">
      <c r="M73" s="21"/>
      <c r="N73" s="21"/>
    </row>
    <row r="74" spans="1:14" x14ac:dyDescent="0.25">
      <c r="M74" s="21"/>
      <c r="N74" s="21"/>
    </row>
    <row r="75" spans="1:14" s="3" customFormat="1" ht="18" x14ac:dyDescent="0.25">
      <c r="A75" s="1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</row>
    <row r="76" spans="1:14" s="3" customFormat="1" ht="18" x14ac:dyDescent="0.25">
      <c r="A76" s="1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</row>
    <row r="77" spans="1:14" s="3" customFormat="1" x14ac:dyDescent="0.25">
      <c r="A77" s="1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 spans="1:14" s="3" customFormat="1" x14ac:dyDescent="0.25">
      <c r="A78" s="1"/>
      <c r="B78" s="5"/>
      <c r="C78" s="5"/>
      <c r="D78" s="5"/>
      <c r="E78" s="5"/>
      <c r="F78" s="5"/>
      <c r="G78" s="4"/>
      <c r="H78" s="4"/>
      <c r="I78" s="4"/>
      <c r="J78" s="4"/>
      <c r="K78" s="4"/>
      <c r="L78" s="4"/>
      <c r="M78" s="4"/>
    </row>
    <row r="79" spans="1:14" s="3" customFormat="1" ht="12.75" x14ac:dyDescent="0.2">
      <c r="A79" s="2"/>
    </row>
    <row r="80" spans="1:14" s="3" customFormat="1" ht="15.75" x14ac:dyDescent="0.25">
      <c r="A80" s="2"/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</row>
    <row r="81" spans="1:15" s="3" customFormat="1" ht="12.75" x14ac:dyDescent="0.2">
      <c r="A81" s="2"/>
    </row>
    <row r="82" spans="1:15" s="3" customFormat="1" ht="12.75" x14ac:dyDescent="0.2">
      <c r="A82" s="1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</row>
    <row r="83" spans="1:15" x14ac:dyDescent="0.25">
      <c r="M83" s="21"/>
      <c r="N83" s="21"/>
    </row>
    <row r="84" spans="1:15" ht="15" customHeight="1" x14ac:dyDescent="0.25">
      <c r="A84" s="8"/>
      <c r="F84" s="8"/>
    </row>
    <row r="85" spans="1:15" s="9" customFormat="1" x14ac:dyDescent="0.25">
      <c r="A85" s="8"/>
      <c r="F85" s="8"/>
    </row>
    <row r="86" spans="1:15" ht="13.5" hidden="1" customHeight="1" x14ac:dyDescent="0.25">
      <c r="F86" s="6"/>
    </row>
    <row r="87" spans="1:15" ht="13.5" hidden="1" customHeight="1" x14ac:dyDescent="0.25">
      <c r="F87" s="6"/>
    </row>
    <row r="88" spans="1:15" ht="13.5" hidden="1" customHeight="1" x14ac:dyDescent="0.25">
      <c r="F88" s="6"/>
    </row>
    <row r="89" spans="1:15" ht="13.5" hidden="1" customHeight="1" x14ac:dyDescent="0.25">
      <c r="F89" s="6"/>
    </row>
    <row r="90" spans="1:15" ht="13.5" hidden="1" customHeight="1" x14ac:dyDescent="0.25">
      <c r="F90" s="6"/>
    </row>
    <row r="91" spans="1:15" s="9" customFormat="1" ht="12.75" customHeight="1" x14ac:dyDescent="0.25">
      <c r="A91" s="10"/>
      <c r="B91"/>
      <c r="C91"/>
      <c r="D91"/>
      <c r="E91"/>
      <c r="F91" s="10"/>
      <c r="G91"/>
      <c r="H91"/>
      <c r="I91"/>
      <c r="J91"/>
      <c r="K91"/>
      <c r="L91"/>
      <c r="M91"/>
      <c r="N91"/>
      <c r="O91"/>
    </row>
    <row r="92" spans="1:15" x14ac:dyDescent="0.25">
      <c r="A92" s="10"/>
      <c r="F92" s="10"/>
    </row>
    <row r="93" spans="1:15" x14ac:dyDescent="0.25">
      <c r="A93" s="10"/>
      <c r="F93" s="10"/>
    </row>
    <row r="94" spans="1:15" x14ac:dyDescent="0.25">
      <c r="A94" s="10"/>
      <c r="F94" s="10"/>
    </row>
    <row r="95" spans="1:15" x14ac:dyDescent="0.25">
      <c r="A95" s="10"/>
      <c r="F95" s="10"/>
    </row>
    <row r="96" spans="1:15" x14ac:dyDescent="0.25">
      <c r="A96" s="10"/>
      <c r="F96" s="10"/>
    </row>
    <row r="97" spans="1:6" x14ac:dyDescent="0.25">
      <c r="A97" s="10"/>
      <c r="F97" s="10"/>
    </row>
    <row r="98" spans="1:6" x14ac:dyDescent="0.25">
      <c r="A98" s="10"/>
      <c r="F98" s="10"/>
    </row>
    <row r="99" spans="1:6" x14ac:dyDescent="0.25">
      <c r="A99" s="10"/>
      <c r="F99" s="10"/>
    </row>
    <row r="100" spans="1:6" x14ac:dyDescent="0.25">
      <c r="A100" s="10"/>
      <c r="F100" s="10"/>
    </row>
    <row r="101" spans="1:6" x14ac:dyDescent="0.25">
      <c r="A101" s="10"/>
      <c r="F101" s="10"/>
    </row>
    <row r="102" spans="1:6" ht="12.75" customHeight="1" x14ac:dyDescent="0.25">
      <c r="A102" s="10"/>
      <c r="F102" s="10"/>
    </row>
    <row r="103" spans="1:6" ht="12.75" customHeight="1" x14ac:dyDescent="0.25">
      <c r="A103" s="10"/>
      <c r="F103" s="10"/>
    </row>
    <row r="104" spans="1:6" ht="12.75" customHeight="1" x14ac:dyDescent="0.25">
      <c r="A104" s="10"/>
      <c r="F104" s="10"/>
    </row>
    <row r="105" spans="1:6" ht="12.75" customHeight="1" x14ac:dyDescent="0.25"/>
    <row r="106" spans="1:6" ht="12.75" customHeight="1" x14ac:dyDescent="0.25"/>
    <row r="107" spans="1:6" ht="12.75" customHeight="1" x14ac:dyDescent="0.25"/>
    <row r="108" spans="1:6" ht="12.75" customHeight="1" x14ac:dyDescent="0.25"/>
    <row r="109" spans="1:6" ht="12.75" customHeight="1" x14ac:dyDescent="0.25"/>
    <row r="110" spans="1:6" ht="12.75" customHeight="1" x14ac:dyDescent="0.25"/>
    <row r="111" spans="1:6" ht="12.75" customHeight="1" x14ac:dyDescent="0.25"/>
    <row r="112" spans="1:6" ht="12.75" customHeight="1" x14ac:dyDescent="0.25"/>
    <row r="113" spans="1:15" ht="12.75" customHeight="1" x14ac:dyDescent="0.25"/>
    <row r="114" spans="1:15" s="17" customFormat="1" ht="12.75" customHeight="1" x14ac:dyDescent="0.25">
      <c r="A114" s="6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1:15" ht="13.5" customHeight="1" x14ac:dyDescent="0.25"/>
    <row r="118" spans="1:15" x14ac:dyDescent="0.25">
      <c r="A118"/>
    </row>
    <row r="119" spans="1:15" x14ac:dyDescent="0.25">
      <c r="A119"/>
    </row>
    <row r="120" spans="1:15" x14ac:dyDescent="0.25">
      <c r="A120"/>
    </row>
  </sheetData>
  <sortState ref="A13:AH58">
    <sortCondition descending="1" ref="N13:N58"/>
  </sortState>
  <mergeCells count="14">
    <mergeCell ref="B11:B12"/>
    <mergeCell ref="C11:C12"/>
    <mergeCell ref="D11:D12"/>
    <mergeCell ref="B7:N7"/>
    <mergeCell ref="B2:N2"/>
    <mergeCell ref="B3:N3"/>
    <mergeCell ref="B4:N4"/>
    <mergeCell ref="M11:M12"/>
    <mergeCell ref="E11:E12"/>
    <mergeCell ref="F11:F12"/>
    <mergeCell ref="G11:G12"/>
    <mergeCell ref="H11:H12"/>
    <mergeCell ref="I11:I12"/>
    <mergeCell ref="J11:J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1"/>
  <sheetViews>
    <sheetView zoomScale="80" zoomScaleNormal="80" workbookViewId="0">
      <selection activeCell="D2" sqref="D2:D3"/>
    </sheetView>
  </sheetViews>
  <sheetFormatPr defaultRowHeight="15" x14ac:dyDescent="0.25"/>
  <cols>
    <col min="1" max="1" width="3" style="27" customWidth="1"/>
    <col min="2" max="2" width="7.85546875" style="27" customWidth="1"/>
    <col min="3" max="3" width="34.7109375" style="27" customWidth="1"/>
    <col min="4" max="6" width="12.7109375" style="33" customWidth="1"/>
    <col min="7" max="7" width="18.140625" style="33" customWidth="1"/>
  </cols>
  <sheetData>
    <row r="2" spans="1:7" ht="21.75" customHeight="1" x14ac:dyDescent="0.25">
      <c r="A2" s="127"/>
      <c r="B2" s="129" t="s">
        <v>0</v>
      </c>
      <c r="C2" s="126" t="s">
        <v>10</v>
      </c>
      <c r="D2" s="134" t="s">
        <v>105</v>
      </c>
      <c r="E2" s="134" t="s">
        <v>130</v>
      </c>
      <c r="F2" s="134" t="s">
        <v>131</v>
      </c>
      <c r="G2" s="134" t="s">
        <v>132</v>
      </c>
    </row>
    <row r="3" spans="1:7" ht="24.75" customHeight="1" x14ac:dyDescent="0.25">
      <c r="A3" s="128"/>
      <c r="B3" s="129"/>
      <c r="C3" s="132"/>
      <c r="D3" s="135"/>
      <c r="E3" s="135"/>
      <c r="F3" s="135"/>
      <c r="G3" s="135"/>
    </row>
    <row r="4" spans="1:7" x14ac:dyDescent="0.25">
      <c r="A4" s="29"/>
      <c r="B4" s="32">
        <v>1</v>
      </c>
      <c r="C4" s="36" t="s">
        <v>61</v>
      </c>
      <c r="D4" s="75">
        <v>100.00000000000001</v>
      </c>
      <c r="E4" s="75">
        <v>43.288424472258519</v>
      </c>
      <c r="F4" s="75">
        <v>100</v>
      </c>
      <c r="G4" s="75">
        <v>243.28842447225901</v>
      </c>
    </row>
    <row r="5" spans="1:7" x14ac:dyDescent="0.25">
      <c r="A5" s="29"/>
      <c r="B5" s="32">
        <v>2</v>
      </c>
      <c r="C5" s="36" t="s">
        <v>49</v>
      </c>
      <c r="D5" s="75">
        <v>77.702119386029608</v>
      </c>
      <c r="E5" s="75">
        <v>0</v>
      </c>
      <c r="F5" s="75">
        <v>84.384450798563165</v>
      </c>
      <c r="G5" s="75">
        <v>162.08657018459277</v>
      </c>
    </row>
    <row r="6" spans="1:7" x14ac:dyDescent="0.25">
      <c r="A6" s="29"/>
      <c r="B6" s="32">
        <v>3</v>
      </c>
      <c r="C6" s="36" t="s">
        <v>67</v>
      </c>
      <c r="D6" s="75">
        <v>59.963028871602781</v>
      </c>
      <c r="E6" s="75">
        <v>46.547531311479808</v>
      </c>
      <c r="F6" s="75">
        <v>50.135263564671561</v>
      </c>
      <c r="G6" s="75">
        <v>156.64582374775415</v>
      </c>
    </row>
    <row r="7" spans="1:7" x14ac:dyDescent="0.25">
      <c r="A7" s="29"/>
      <c r="B7" s="32">
        <v>4</v>
      </c>
      <c r="C7" s="36" t="s">
        <v>70</v>
      </c>
      <c r="D7" s="75">
        <v>35.555793783669429</v>
      </c>
      <c r="E7" s="75">
        <v>49.999999999999993</v>
      </c>
      <c r="F7" s="75">
        <v>60.122192606495744</v>
      </c>
      <c r="G7" s="75">
        <v>145.67798639016519</v>
      </c>
    </row>
    <row r="8" spans="1:7" x14ac:dyDescent="0.25">
      <c r="A8" s="29"/>
      <c r="B8" s="32">
        <v>5</v>
      </c>
      <c r="C8" s="36" t="s">
        <v>68</v>
      </c>
      <c r="D8" s="75">
        <v>60.227147197348572</v>
      </c>
      <c r="E8" s="75">
        <v>13.901928887622734</v>
      </c>
      <c r="F8" s="75">
        <v>56.002642542746841</v>
      </c>
      <c r="G8" s="75">
        <v>130.13171862771816</v>
      </c>
    </row>
    <row r="9" spans="1:7" x14ac:dyDescent="0.25">
      <c r="A9" s="29"/>
      <c r="B9" s="32">
        <v>6</v>
      </c>
      <c r="C9" s="36" t="s">
        <v>69</v>
      </c>
      <c r="D9" s="75">
        <v>62.984153424680059</v>
      </c>
      <c r="E9" s="75">
        <v>11.298701298701298</v>
      </c>
      <c r="F9" s="75">
        <v>53.529833244787469</v>
      </c>
      <c r="G9" s="75">
        <v>127.81268796816883</v>
      </c>
    </row>
    <row r="10" spans="1:7" x14ac:dyDescent="0.25">
      <c r="A10" s="29"/>
      <c r="B10" s="32">
        <v>7</v>
      </c>
      <c r="C10" s="36" t="s">
        <v>66</v>
      </c>
      <c r="D10" s="75">
        <v>52.030442081556735</v>
      </c>
      <c r="E10" s="75"/>
      <c r="F10" s="75">
        <v>69.834650016483366</v>
      </c>
      <c r="G10" s="75">
        <v>121.86509209804009</v>
      </c>
    </row>
    <row r="11" spans="1:7" x14ac:dyDescent="0.25">
      <c r="A11" s="29"/>
      <c r="B11" s="32">
        <v>8</v>
      </c>
      <c r="C11" s="36" t="s">
        <v>59</v>
      </c>
      <c r="D11" s="75">
        <v>52.711625792417209</v>
      </c>
      <c r="E11" s="75">
        <v>6.4222681890779159</v>
      </c>
      <c r="F11" s="75">
        <v>59.181788286772452</v>
      </c>
      <c r="G11" s="75">
        <v>118.31568226826758</v>
      </c>
    </row>
    <row r="12" spans="1:7" x14ac:dyDescent="0.25">
      <c r="A12" s="29"/>
      <c r="B12" s="32">
        <v>9</v>
      </c>
      <c r="C12" s="36" t="s">
        <v>16</v>
      </c>
      <c r="D12" s="75">
        <v>53.951399028379861</v>
      </c>
      <c r="E12" s="75">
        <v>35.114010532465464</v>
      </c>
      <c r="F12" s="75">
        <v>14.170628631801375</v>
      </c>
      <c r="G12" s="75">
        <v>103.2360381926467</v>
      </c>
    </row>
    <row r="13" spans="1:7" x14ac:dyDescent="0.25">
      <c r="A13" s="29"/>
      <c r="B13" s="32">
        <v>10</v>
      </c>
      <c r="C13" s="36" t="s">
        <v>37</v>
      </c>
      <c r="D13" s="75">
        <v>24.982186341663343</v>
      </c>
      <c r="E13" s="75">
        <v>12.954545454545455</v>
      </c>
      <c r="F13" s="75">
        <v>55.933134382488824</v>
      </c>
      <c r="G13" s="75">
        <v>93.86986617869762</v>
      </c>
    </row>
    <row r="14" spans="1:7" x14ac:dyDescent="0.25">
      <c r="A14" s="29"/>
      <c r="B14" s="32">
        <v>12</v>
      </c>
      <c r="C14" s="36" t="s">
        <v>71</v>
      </c>
      <c r="D14" s="75">
        <v>57.719898356080058</v>
      </c>
      <c r="E14" s="75">
        <v>5.5207019441640321</v>
      </c>
      <c r="F14" s="75">
        <v>29.764065335753177</v>
      </c>
      <c r="G14" s="75">
        <v>93.00466563599727</v>
      </c>
    </row>
    <row r="15" spans="1:7" x14ac:dyDescent="0.25">
      <c r="A15" s="29"/>
      <c r="B15" s="32">
        <v>14</v>
      </c>
      <c r="C15" s="36" t="s">
        <v>51</v>
      </c>
      <c r="D15" s="75">
        <v>43.091575236472423</v>
      </c>
      <c r="E15" s="75">
        <v>12.56070996771998</v>
      </c>
      <c r="F15" s="75">
        <v>17.102482831484416</v>
      </c>
      <c r="G15" s="75">
        <v>72.754768035676818</v>
      </c>
    </row>
    <row r="16" spans="1:7" x14ac:dyDescent="0.25">
      <c r="A16" s="29"/>
      <c r="B16" s="32">
        <v>11</v>
      </c>
      <c r="C16" s="36" t="s">
        <v>24</v>
      </c>
      <c r="D16" s="75">
        <v>6.6221226395960739</v>
      </c>
      <c r="E16" s="75">
        <v>6.8619208640667857</v>
      </c>
      <c r="F16" s="75">
        <v>59.111129646620512</v>
      </c>
      <c r="G16" s="75">
        <v>72.595173150283372</v>
      </c>
    </row>
    <row r="17" spans="1:7" x14ac:dyDescent="0.25">
      <c r="A17" s="29"/>
      <c r="B17" s="32">
        <v>15</v>
      </c>
      <c r="C17" s="30" t="s">
        <v>47</v>
      </c>
      <c r="D17" s="75">
        <v>40.063291937481367</v>
      </c>
      <c r="E17" s="75">
        <v>0</v>
      </c>
      <c r="F17" s="75">
        <v>31.749957986939584</v>
      </c>
      <c r="G17" s="75">
        <v>71.813249924420944</v>
      </c>
    </row>
    <row r="18" spans="1:7" x14ac:dyDescent="0.25">
      <c r="A18" s="29"/>
      <c r="B18" s="32">
        <v>13</v>
      </c>
      <c r="C18" s="36" t="s">
        <v>27</v>
      </c>
      <c r="D18" s="75">
        <v>21.842320525099051</v>
      </c>
      <c r="E18" s="75">
        <v>16.111322710035154</v>
      </c>
      <c r="F18" s="75">
        <v>30.243712730101116</v>
      </c>
      <c r="G18" s="75">
        <v>68.197355965235317</v>
      </c>
    </row>
    <row r="19" spans="1:7" x14ac:dyDescent="0.25">
      <c r="A19" s="29"/>
      <c r="B19" s="32">
        <v>16</v>
      </c>
      <c r="C19" s="36" t="s">
        <v>62</v>
      </c>
      <c r="D19" s="75">
        <v>28.101779533434094</v>
      </c>
      <c r="E19" s="75"/>
      <c r="F19" s="75">
        <v>37.649533281808267</v>
      </c>
      <c r="G19" s="75">
        <v>65.751312815242358</v>
      </c>
    </row>
    <row r="20" spans="1:7" x14ac:dyDescent="0.25">
      <c r="A20" s="29"/>
      <c r="B20" s="32">
        <v>18</v>
      </c>
      <c r="C20" s="36" t="s">
        <v>52</v>
      </c>
      <c r="D20" s="75">
        <v>30.047795872697925</v>
      </c>
      <c r="E20" s="75">
        <v>11.385281385281385</v>
      </c>
      <c r="F20" s="75">
        <v>13.642366613840466</v>
      </c>
      <c r="G20" s="75">
        <v>55.075443871819772</v>
      </c>
    </row>
    <row r="21" spans="1:7" x14ac:dyDescent="0.25">
      <c r="A21" s="29"/>
      <c r="B21" s="32">
        <v>20</v>
      </c>
      <c r="C21" s="36" t="s">
        <v>46</v>
      </c>
      <c r="D21" s="75">
        <v>39.031251070222865</v>
      </c>
      <c r="E21" s="75">
        <v>11.120889389845038</v>
      </c>
      <c r="F21" s="75">
        <v>0</v>
      </c>
      <c r="G21" s="75">
        <v>50.152140460067905</v>
      </c>
    </row>
    <row r="22" spans="1:7" x14ac:dyDescent="0.25">
      <c r="A22" s="29"/>
      <c r="B22" s="32">
        <v>17</v>
      </c>
      <c r="C22" s="36" t="s">
        <v>48</v>
      </c>
      <c r="D22" s="75">
        <v>0</v>
      </c>
      <c r="E22" s="75">
        <v>0</v>
      </c>
      <c r="F22" s="75">
        <v>49.73317084174451</v>
      </c>
      <c r="G22" s="75">
        <v>49.73317084174451</v>
      </c>
    </row>
    <row r="23" spans="1:7" x14ac:dyDescent="0.25">
      <c r="A23" s="29"/>
      <c r="B23" s="32">
        <v>19</v>
      </c>
      <c r="C23" s="36" t="s">
        <v>78</v>
      </c>
      <c r="D23" s="75">
        <v>15.350974716105924</v>
      </c>
      <c r="E23" s="75"/>
      <c r="F23" s="75">
        <v>32.869097575897776</v>
      </c>
      <c r="G23" s="75">
        <v>48.220072292003699</v>
      </c>
    </row>
    <row r="24" spans="1:7" x14ac:dyDescent="0.25">
      <c r="A24" s="29"/>
      <c r="B24" s="32">
        <v>26</v>
      </c>
      <c r="C24" s="36" t="s">
        <v>41</v>
      </c>
      <c r="D24" s="75">
        <v>46.265409687033944</v>
      </c>
      <c r="E24" s="75"/>
      <c r="F24" s="75">
        <v>0</v>
      </c>
      <c r="G24" s="75">
        <v>46.265409687033944</v>
      </c>
    </row>
    <row r="25" spans="1:7" x14ac:dyDescent="0.25">
      <c r="A25" s="29"/>
      <c r="B25" s="32">
        <v>24</v>
      </c>
      <c r="C25" s="41" t="s">
        <v>45</v>
      </c>
      <c r="D25" s="75">
        <v>20.467274864566132</v>
      </c>
      <c r="E25" s="75">
        <v>0</v>
      </c>
      <c r="F25" s="75">
        <v>13.985736925515056</v>
      </c>
      <c r="G25" s="75">
        <v>34.453011790081192</v>
      </c>
    </row>
    <row r="26" spans="1:7" x14ac:dyDescent="0.25">
      <c r="A26" s="29"/>
      <c r="B26" s="32">
        <v>22</v>
      </c>
      <c r="C26" s="36" t="s">
        <v>21</v>
      </c>
      <c r="D26" s="75">
        <v>15.640100510884739</v>
      </c>
      <c r="E26" s="75">
        <v>0</v>
      </c>
      <c r="F26" s="75">
        <v>17.181722134178553</v>
      </c>
      <c r="G26" s="75">
        <v>32.821822645063293</v>
      </c>
    </row>
    <row r="27" spans="1:7" x14ac:dyDescent="0.25">
      <c r="A27" s="29"/>
      <c r="B27" s="32">
        <v>21</v>
      </c>
      <c r="C27" s="36" t="s">
        <v>110</v>
      </c>
      <c r="D27" s="75"/>
      <c r="E27" s="75"/>
      <c r="F27" s="75">
        <v>31.293751620430388</v>
      </c>
      <c r="G27" s="75">
        <v>31.293751620430388</v>
      </c>
    </row>
    <row r="28" spans="1:7" x14ac:dyDescent="0.25">
      <c r="A28" s="29"/>
      <c r="B28" s="32">
        <v>23</v>
      </c>
      <c r="C28" s="36" t="s">
        <v>57</v>
      </c>
      <c r="D28" s="75">
        <v>21.429919479317864</v>
      </c>
      <c r="E28" s="75">
        <v>9.5610543750744021</v>
      </c>
      <c r="F28" s="75">
        <v>0</v>
      </c>
      <c r="G28" s="75">
        <v>30.990973854392266</v>
      </c>
    </row>
    <row r="29" spans="1:7" x14ac:dyDescent="0.25">
      <c r="A29" s="29"/>
      <c r="B29" s="32">
        <v>27</v>
      </c>
      <c r="C29" s="36" t="s">
        <v>60</v>
      </c>
      <c r="D29" s="75">
        <v>11.795523281679468</v>
      </c>
      <c r="E29" s="75"/>
      <c r="F29" s="75">
        <v>14.315900686740624</v>
      </c>
      <c r="G29" s="75">
        <v>26.111423968420091</v>
      </c>
    </row>
    <row r="30" spans="1:7" x14ac:dyDescent="0.25">
      <c r="A30" s="29"/>
      <c r="B30" s="32">
        <v>54</v>
      </c>
      <c r="C30" s="36" t="s">
        <v>111</v>
      </c>
      <c r="D30" s="75"/>
      <c r="E30" s="75">
        <v>0</v>
      </c>
      <c r="F30" s="75">
        <v>21.869328493647913</v>
      </c>
      <c r="G30" s="75">
        <v>21.869328493647913</v>
      </c>
    </row>
    <row r="31" spans="1:7" x14ac:dyDescent="0.25">
      <c r="A31" s="29"/>
      <c r="B31" s="32">
        <v>25</v>
      </c>
      <c r="C31" s="41" t="s">
        <v>80</v>
      </c>
      <c r="D31" s="75">
        <v>0</v>
      </c>
      <c r="E31" s="75">
        <v>11.255411255411255</v>
      </c>
      <c r="F31" s="75">
        <v>7.9595540575576873</v>
      </c>
      <c r="G31" s="75">
        <v>19.214965312968943</v>
      </c>
    </row>
    <row r="32" spans="1:7" x14ac:dyDescent="0.25">
      <c r="A32" s="29"/>
      <c r="B32" s="32">
        <v>31</v>
      </c>
      <c r="C32" s="37" t="s">
        <v>34</v>
      </c>
      <c r="D32" s="75">
        <v>18.958551522330112</v>
      </c>
      <c r="E32" s="75">
        <v>0</v>
      </c>
      <c r="F32" s="75">
        <v>0</v>
      </c>
      <c r="G32" s="75">
        <v>18.958551522330112</v>
      </c>
    </row>
    <row r="33" spans="1:7" x14ac:dyDescent="0.25">
      <c r="A33" s="29"/>
      <c r="B33" s="32">
        <v>34</v>
      </c>
      <c r="C33" s="36" t="s">
        <v>76</v>
      </c>
      <c r="D33" s="75">
        <v>15.643778393612269</v>
      </c>
      <c r="E33" s="75"/>
      <c r="F33" s="75"/>
      <c r="G33" s="75">
        <v>15.643778393612269</v>
      </c>
    </row>
    <row r="34" spans="1:7" x14ac:dyDescent="0.25">
      <c r="A34" s="29"/>
      <c r="B34" s="32">
        <v>28</v>
      </c>
      <c r="C34" s="36" t="s">
        <v>112</v>
      </c>
      <c r="D34" s="75"/>
      <c r="E34" s="75">
        <v>0</v>
      </c>
      <c r="F34" s="75">
        <v>15.076484314233861</v>
      </c>
      <c r="G34" s="75">
        <v>15.076484314233861</v>
      </c>
    </row>
    <row r="35" spans="1:7" x14ac:dyDescent="0.25">
      <c r="A35" s="29"/>
      <c r="B35" s="32">
        <v>29</v>
      </c>
      <c r="C35" s="36" t="s">
        <v>113</v>
      </c>
      <c r="D35" s="75"/>
      <c r="E35" s="75"/>
      <c r="F35" s="75">
        <v>13.668779714738511</v>
      </c>
      <c r="G35" s="75">
        <v>13.668779714738511</v>
      </c>
    </row>
    <row r="36" spans="1:7" x14ac:dyDescent="0.25">
      <c r="A36" s="29"/>
      <c r="B36" s="32">
        <v>35</v>
      </c>
      <c r="C36" s="36" t="s">
        <v>106</v>
      </c>
      <c r="D36" s="75">
        <v>11.341276357108191</v>
      </c>
      <c r="E36" s="75"/>
      <c r="F36" s="75"/>
      <c r="G36" s="75">
        <v>11.341276357108191</v>
      </c>
    </row>
    <row r="37" spans="1:7" x14ac:dyDescent="0.25">
      <c r="A37" s="29"/>
      <c r="B37" s="32">
        <v>36</v>
      </c>
      <c r="C37" s="36" t="s">
        <v>25</v>
      </c>
      <c r="D37" s="75">
        <v>10.181693187891641</v>
      </c>
      <c r="E37" s="75"/>
      <c r="F37" s="75"/>
      <c r="G37" s="75">
        <v>10.181693187891641</v>
      </c>
    </row>
    <row r="38" spans="1:7" x14ac:dyDescent="0.25">
      <c r="A38" s="29"/>
      <c r="B38" s="32">
        <v>30</v>
      </c>
      <c r="C38" s="36" t="s">
        <v>114</v>
      </c>
      <c r="D38" s="75"/>
      <c r="E38" s="75"/>
      <c r="F38" s="75">
        <v>10.13741249675914</v>
      </c>
      <c r="G38" s="75">
        <v>10.13741249675914</v>
      </c>
    </row>
    <row r="39" spans="1:7" x14ac:dyDescent="0.25">
      <c r="A39" s="29"/>
      <c r="B39" s="32">
        <v>37</v>
      </c>
      <c r="C39" s="36" t="s">
        <v>53</v>
      </c>
      <c r="D39" s="75">
        <v>9.7049728030975562</v>
      </c>
      <c r="E39" s="75"/>
      <c r="F39" s="75"/>
      <c r="G39" s="75">
        <v>9.7049728030975562</v>
      </c>
    </row>
    <row r="40" spans="1:7" x14ac:dyDescent="0.25">
      <c r="A40" s="29"/>
      <c r="B40" s="32">
        <v>32</v>
      </c>
      <c r="C40" s="36" t="s">
        <v>42</v>
      </c>
      <c r="D40" s="75">
        <v>3.804126708587054</v>
      </c>
      <c r="E40" s="75">
        <v>5.1839826839826841</v>
      </c>
      <c r="F40" s="75">
        <v>0</v>
      </c>
      <c r="G40" s="75">
        <v>8.9881093925697382</v>
      </c>
    </row>
    <row r="41" spans="1:7" x14ac:dyDescent="0.25">
      <c r="A41" s="29"/>
      <c r="B41" s="32">
        <v>33</v>
      </c>
      <c r="C41" s="36" t="s">
        <v>115</v>
      </c>
      <c r="D41" s="75"/>
      <c r="E41" s="75"/>
      <c r="F41" s="75">
        <v>8.0295826730058106</v>
      </c>
      <c r="G41" s="75">
        <v>8.0295826730058106</v>
      </c>
    </row>
    <row r="42" spans="1:7" x14ac:dyDescent="0.25">
      <c r="A42" s="29"/>
      <c r="B42" s="32">
        <v>50</v>
      </c>
      <c r="C42" s="36" t="s">
        <v>119</v>
      </c>
      <c r="D42" s="75"/>
      <c r="E42" s="75">
        <v>4.3939393939393936</v>
      </c>
      <c r="F42" s="75">
        <v>0</v>
      </c>
      <c r="G42" s="75">
        <v>4.3939393939393936</v>
      </c>
    </row>
    <row r="43" spans="1:7" x14ac:dyDescent="0.25">
      <c r="A43" s="29"/>
      <c r="B43" s="32">
        <v>38</v>
      </c>
      <c r="C43" s="36" t="s">
        <v>31</v>
      </c>
      <c r="D43" s="75">
        <v>4.374427832807938</v>
      </c>
      <c r="E43" s="75"/>
      <c r="F43" s="75"/>
      <c r="G43" s="75">
        <v>4.374427832807938</v>
      </c>
    </row>
    <row r="44" spans="1:7" x14ac:dyDescent="0.25">
      <c r="A44" s="29"/>
      <c r="B44" s="32">
        <v>39</v>
      </c>
      <c r="C44" s="36" t="s">
        <v>50</v>
      </c>
      <c r="D44" s="75">
        <v>4.0896183832636028</v>
      </c>
      <c r="E44" s="75"/>
      <c r="F44" s="75"/>
      <c r="G44" s="75">
        <v>4.0896183832636028</v>
      </c>
    </row>
    <row r="45" spans="1:7" x14ac:dyDescent="0.25">
      <c r="A45" s="29"/>
      <c r="B45" s="32">
        <v>40</v>
      </c>
      <c r="C45" s="36" t="s">
        <v>63</v>
      </c>
      <c r="D45" s="75">
        <v>4.0596028354965306</v>
      </c>
      <c r="E45" s="75"/>
      <c r="F45" s="75"/>
      <c r="G45" s="75">
        <v>4.0596028354965306</v>
      </c>
    </row>
    <row r="46" spans="1:7" x14ac:dyDescent="0.25">
      <c r="A46" s="29"/>
      <c r="B46" s="32">
        <v>41</v>
      </c>
      <c r="C46" s="36" t="s">
        <v>65</v>
      </c>
      <c r="D46" s="75">
        <v>3.8457420576561399</v>
      </c>
      <c r="E46" s="75"/>
      <c r="F46" s="75"/>
      <c r="G46" s="75">
        <v>3.8457420576561399</v>
      </c>
    </row>
    <row r="47" spans="1:7" x14ac:dyDescent="0.25">
      <c r="A47" s="29"/>
      <c r="B47" s="32">
        <v>42</v>
      </c>
      <c r="C47" s="36" t="s">
        <v>75</v>
      </c>
      <c r="D47" s="75">
        <v>3.7631993012966913</v>
      </c>
      <c r="E47" s="75">
        <v>0</v>
      </c>
      <c r="F47" s="75">
        <v>0</v>
      </c>
      <c r="G47" s="75">
        <v>3.7631993012966913</v>
      </c>
    </row>
    <row r="48" spans="1:7" x14ac:dyDescent="0.25">
      <c r="A48" s="29"/>
      <c r="B48" s="32">
        <v>43</v>
      </c>
      <c r="C48" s="36" t="s">
        <v>7</v>
      </c>
      <c r="D48" s="75">
        <v>0.51060269326269647</v>
      </c>
      <c r="E48" s="75"/>
      <c r="F48" s="75"/>
      <c r="G48" s="75">
        <v>0.51060269326269647</v>
      </c>
    </row>
    <row r="49" spans="1:7" x14ac:dyDescent="0.25">
      <c r="A49" s="29"/>
      <c r="B49" s="32">
        <v>44</v>
      </c>
      <c r="C49" s="36" t="s">
        <v>129</v>
      </c>
      <c r="D49" s="75"/>
      <c r="E49" s="75">
        <v>0</v>
      </c>
      <c r="F49" s="75"/>
      <c r="G49" s="75">
        <v>0</v>
      </c>
    </row>
    <row r="50" spans="1:7" x14ac:dyDescent="0.25">
      <c r="A50" s="29"/>
      <c r="B50" s="32">
        <v>45</v>
      </c>
      <c r="C50" s="36" t="s">
        <v>118</v>
      </c>
      <c r="D50" s="75"/>
      <c r="E50" s="75">
        <v>0</v>
      </c>
      <c r="F50" s="75">
        <v>0</v>
      </c>
      <c r="G50" s="75">
        <v>0</v>
      </c>
    </row>
    <row r="51" spans="1:7" x14ac:dyDescent="0.25">
      <c r="A51" s="29"/>
      <c r="B51" s="32">
        <v>46</v>
      </c>
      <c r="C51" s="36" t="s">
        <v>120</v>
      </c>
      <c r="D51" s="75"/>
      <c r="E51" s="75"/>
      <c r="F51" s="75">
        <v>0</v>
      </c>
      <c r="G51" s="75">
        <v>0</v>
      </c>
    </row>
    <row r="52" spans="1:7" x14ac:dyDescent="0.25">
      <c r="A52" s="29"/>
      <c r="B52" s="32">
        <v>47</v>
      </c>
      <c r="C52" s="36" t="s">
        <v>116</v>
      </c>
      <c r="D52" s="75"/>
      <c r="E52" s="75">
        <v>0</v>
      </c>
      <c r="F52" s="75">
        <v>0</v>
      </c>
      <c r="G52" s="75">
        <v>0</v>
      </c>
    </row>
    <row r="53" spans="1:7" x14ac:dyDescent="0.25">
      <c r="A53" s="29"/>
      <c r="B53" s="32">
        <v>48</v>
      </c>
      <c r="C53" s="36" t="s">
        <v>126</v>
      </c>
      <c r="D53" s="75"/>
      <c r="E53" s="75">
        <v>0</v>
      </c>
      <c r="F53" s="75"/>
      <c r="G53" s="75">
        <v>0</v>
      </c>
    </row>
    <row r="54" spans="1:7" x14ac:dyDescent="0.25">
      <c r="A54" s="29"/>
      <c r="B54" s="32">
        <v>49</v>
      </c>
      <c r="C54" s="36" t="s">
        <v>117</v>
      </c>
      <c r="D54" s="75"/>
      <c r="E54" s="75">
        <v>0</v>
      </c>
      <c r="F54" s="75">
        <v>0</v>
      </c>
      <c r="G54" s="75">
        <v>0</v>
      </c>
    </row>
    <row r="55" spans="1:7" x14ac:dyDescent="0.25">
      <c r="A55" s="29"/>
      <c r="B55" s="32">
        <v>51</v>
      </c>
      <c r="C55" s="36" t="s">
        <v>85</v>
      </c>
      <c r="D55" s="75"/>
      <c r="E55" s="75"/>
      <c r="F55" s="75">
        <v>0</v>
      </c>
      <c r="G55" s="75">
        <v>0</v>
      </c>
    </row>
    <row r="56" spans="1:7" x14ac:dyDescent="0.25">
      <c r="A56" s="29"/>
      <c r="B56" s="32">
        <v>52</v>
      </c>
      <c r="C56" s="36" t="s">
        <v>79</v>
      </c>
      <c r="D56" s="75">
        <v>0</v>
      </c>
      <c r="E56" s="75">
        <v>0</v>
      </c>
      <c r="F56" s="75">
        <v>0</v>
      </c>
      <c r="G56" s="75">
        <v>0</v>
      </c>
    </row>
    <row r="57" spans="1:7" x14ac:dyDescent="0.25">
      <c r="A57" s="29"/>
      <c r="B57" s="32">
        <v>53</v>
      </c>
      <c r="C57" s="36" t="s">
        <v>121</v>
      </c>
      <c r="D57" s="75"/>
      <c r="E57" s="75"/>
      <c r="F57" s="75">
        <v>0</v>
      </c>
      <c r="G57" s="75">
        <v>0</v>
      </c>
    </row>
    <row r="58" spans="1:7" x14ac:dyDescent="0.25">
      <c r="A58" s="29"/>
      <c r="B58" s="32">
        <v>55</v>
      </c>
      <c r="C58" s="36" t="s">
        <v>122</v>
      </c>
      <c r="D58" s="75"/>
      <c r="E58" s="75"/>
      <c r="F58" s="75">
        <v>0</v>
      </c>
      <c r="G58" s="75">
        <v>0</v>
      </c>
    </row>
    <row r="59" spans="1:7" x14ac:dyDescent="0.25">
      <c r="A59" s="29"/>
      <c r="B59" s="32">
        <v>56</v>
      </c>
      <c r="C59" s="36" t="s">
        <v>128</v>
      </c>
      <c r="D59" s="75"/>
      <c r="E59" s="75">
        <v>0</v>
      </c>
      <c r="F59" s="75"/>
      <c r="G59" s="75">
        <v>0</v>
      </c>
    </row>
    <row r="60" spans="1:7" x14ac:dyDescent="0.25">
      <c r="A60" s="29"/>
      <c r="B60" s="32">
        <v>57</v>
      </c>
      <c r="C60" s="36" t="s">
        <v>127</v>
      </c>
      <c r="D60" s="75"/>
      <c r="E60" s="75">
        <v>0</v>
      </c>
      <c r="F60" s="75"/>
      <c r="G60" s="75">
        <v>0</v>
      </c>
    </row>
    <row r="61" spans="1:7" x14ac:dyDescent="0.25">
      <c r="A61" s="29"/>
      <c r="B61" s="32">
        <v>58</v>
      </c>
      <c r="C61" s="36" t="s">
        <v>123</v>
      </c>
      <c r="D61" s="75"/>
      <c r="E61" s="75">
        <v>0</v>
      </c>
      <c r="F61" s="75">
        <v>-3.301637612255679</v>
      </c>
      <c r="G61" s="75">
        <v>-3.301637612255679</v>
      </c>
    </row>
  </sheetData>
  <sortState ref="A4:O61">
    <sortCondition descending="1" ref="G4:G61"/>
  </sortState>
  <mergeCells count="7">
    <mergeCell ref="A2:A3"/>
    <mergeCell ref="F2:F3"/>
    <mergeCell ref="G2:G3"/>
    <mergeCell ref="E2:E3"/>
    <mergeCell ref="D2:D3"/>
    <mergeCell ref="B2:B3"/>
    <mergeCell ref="C2:C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topLeftCell="A16" workbookViewId="0">
      <selection activeCell="L13" sqref="L13"/>
    </sheetView>
  </sheetViews>
  <sheetFormatPr defaultRowHeight="15" x14ac:dyDescent="0.25"/>
  <cols>
    <col min="1" max="1" width="2.7109375" style="6" customWidth="1"/>
    <col min="2" max="3" width="6.7109375" customWidth="1"/>
    <col min="4" max="4" width="35.7109375" customWidth="1"/>
    <col min="5" max="6" width="7.7109375" customWidth="1"/>
    <col min="7" max="7" width="14" customWidth="1"/>
    <col min="8" max="10" width="9.140625" customWidth="1"/>
  </cols>
  <sheetData>
    <row r="1" spans="1:10" s="3" customFormat="1" ht="12.75" x14ac:dyDescent="0.2">
      <c r="A1" s="1"/>
    </row>
    <row r="2" spans="1:10" s="3" customFormat="1" ht="18" x14ac:dyDescent="0.25">
      <c r="A2" s="1"/>
      <c r="B2" s="140" t="s">
        <v>96</v>
      </c>
      <c r="C2" s="140"/>
      <c r="D2" s="140"/>
      <c r="E2" s="140"/>
      <c r="F2" s="140"/>
      <c r="G2" s="140"/>
      <c r="H2" s="140"/>
      <c r="I2" s="140"/>
      <c r="J2" s="140"/>
    </row>
    <row r="3" spans="1:10" s="3" customFormat="1" ht="18" x14ac:dyDescent="0.25">
      <c r="A3" s="1"/>
      <c r="B3" s="140" t="s">
        <v>133</v>
      </c>
      <c r="C3" s="140"/>
      <c r="D3" s="140"/>
      <c r="E3" s="140"/>
      <c r="F3" s="140"/>
      <c r="G3" s="140"/>
      <c r="H3" s="140"/>
      <c r="I3" s="140"/>
      <c r="J3" s="140"/>
    </row>
    <row r="4" spans="1:10" s="3" customFormat="1" x14ac:dyDescent="0.25">
      <c r="A4" s="1"/>
      <c r="B4" s="141" t="s">
        <v>97</v>
      </c>
      <c r="C4" s="141"/>
      <c r="D4" s="141"/>
      <c r="E4" s="141"/>
      <c r="F4" s="141"/>
      <c r="G4" s="141"/>
      <c r="H4" s="141"/>
      <c r="I4" s="141"/>
      <c r="J4" s="141"/>
    </row>
    <row r="5" spans="1:10" s="3" customFormat="1" x14ac:dyDescent="0.25">
      <c r="A5" s="1"/>
      <c r="B5" t="s">
        <v>134</v>
      </c>
      <c r="C5"/>
      <c r="D5"/>
      <c r="E5"/>
      <c r="F5" s="5"/>
      <c r="G5" s="4"/>
      <c r="H5" s="4"/>
      <c r="I5" s="4"/>
      <c r="J5" s="49" t="s">
        <v>98</v>
      </c>
    </row>
    <row r="6" spans="1:10" s="3" customFormat="1" x14ac:dyDescent="0.2">
      <c r="A6" s="2"/>
      <c r="B6" s="9"/>
      <c r="C6" s="9"/>
      <c r="D6" s="9"/>
      <c r="E6" s="9"/>
    </row>
    <row r="7" spans="1:10" s="3" customFormat="1" ht="15.75" x14ac:dyDescent="0.25">
      <c r="A7" s="2"/>
      <c r="B7" s="139" t="s">
        <v>88</v>
      </c>
      <c r="C7" s="139"/>
      <c r="D7" s="139"/>
      <c r="E7" s="139"/>
      <c r="F7" s="139"/>
      <c r="G7" s="139"/>
      <c r="H7" s="139"/>
      <c r="I7" s="139"/>
      <c r="J7" s="139"/>
    </row>
    <row r="8" spans="1:10" s="3" customFormat="1" x14ac:dyDescent="0.25">
      <c r="A8" s="2"/>
      <c r="B8"/>
      <c r="C8"/>
      <c r="D8"/>
      <c r="E8"/>
    </row>
    <row r="9" spans="1:10" s="3" customFormat="1" x14ac:dyDescent="0.25">
      <c r="A9" s="1"/>
      <c r="B9"/>
      <c r="C9"/>
      <c r="D9"/>
      <c r="E9"/>
      <c r="F9" s="26"/>
      <c r="G9" s="26"/>
      <c r="H9" s="26"/>
      <c r="I9" s="26"/>
      <c r="J9" s="26"/>
    </row>
    <row r="10" spans="1:10" ht="15.75" thickBot="1" x14ac:dyDescent="0.3">
      <c r="A10" s="7"/>
    </row>
    <row r="11" spans="1:10" ht="45" customHeight="1" x14ac:dyDescent="0.25">
      <c r="A11" s="8"/>
      <c r="B11" s="137" t="s">
        <v>0</v>
      </c>
      <c r="C11" s="142" t="s">
        <v>3</v>
      </c>
      <c r="D11" s="146" t="s">
        <v>4</v>
      </c>
      <c r="E11" s="144" t="s">
        <v>1</v>
      </c>
      <c r="F11" s="149" t="s">
        <v>2</v>
      </c>
      <c r="G11" s="144" t="s">
        <v>180</v>
      </c>
      <c r="H11" s="105" t="s">
        <v>92</v>
      </c>
      <c r="I11" s="146" t="s">
        <v>93</v>
      </c>
      <c r="J11" s="103" t="s">
        <v>94</v>
      </c>
    </row>
    <row r="12" spans="1:10" s="9" customFormat="1" ht="15.75" thickBot="1" x14ac:dyDescent="0.3">
      <c r="A12" s="8"/>
      <c r="B12" s="138"/>
      <c r="C12" s="143"/>
      <c r="D12" s="148"/>
      <c r="E12" s="145">
        <v>0</v>
      </c>
      <c r="F12" s="150">
        <v>0</v>
      </c>
      <c r="G12" s="145"/>
      <c r="H12" s="82">
        <v>50</v>
      </c>
      <c r="I12" s="147"/>
      <c r="J12" s="104" t="s">
        <v>95</v>
      </c>
    </row>
    <row r="13" spans="1:10" x14ac:dyDescent="0.25">
      <c r="A13" s="102"/>
      <c r="B13" s="12">
        <v>1</v>
      </c>
      <c r="C13" s="54">
        <v>19</v>
      </c>
      <c r="D13" s="55" t="s">
        <v>61</v>
      </c>
      <c r="E13" s="54">
        <v>1980</v>
      </c>
      <c r="F13" s="87" t="s">
        <v>5</v>
      </c>
      <c r="G13" s="56">
        <v>190.96632904462086</v>
      </c>
      <c r="H13" s="13">
        <v>50</v>
      </c>
      <c r="I13" s="58">
        <v>0.2618262614678899</v>
      </c>
      <c r="J13" s="59">
        <v>50</v>
      </c>
    </row>
    <row r="14" spans="1:10" x14ac:dyDescent="0.25">
      <c r="A14" s="102"/>
      <c r="B14" s="14">
        <v>2</v>
      </c>
      <c r="C14" s="60">
        <v>9</v>
      </c>
      <c r="D14" s="61" t="s">
        <v>24</v>
      </c>
      <c r="E14" s="60">
        <v>1970</v>
      </c>
      <c r="F14" s="91" t="s">
        <v>6</v>
      </c>
      <c r="G14" s="63">
        <v>138.15128454953543</v>
      </c>
      <c r="H14" s="15">
        <v>50</v>
      </c>
      <c r="I14" s="64">
        <v>0.2618262614678899</v>
      </c>
      <c r="J14" s="65">
        <v>36.171634350591525</v>
      </c>
    </row>
    <row r="15" spans="1:10" x14ac:dyDescent="0.25">
      <c r="A15" s="102"/>
      <c r="B15" s="14">
        <v>3</v>
      </c>
      <c r="C15" s="60">
        <v>26</v>
      </c>
      <c r="D15" s="61" t="s">
        <v>75</v>
      </c>
      <c r="E15" s="60">
        <v>1967</v>
      </c>
      <c r="F15" s="91">
        <v>1</v>
      </c>
      <c r="G15" s="63">
        <v>128.63713386589203</v>
      </c>
      <c r="H15" s="15">
        <v>50</v>
      </c>
      <c r="I15" s="64">
        <v>0.2618262614678899</v>
      </c>
      <c r="J15" s="65">
        <v>33.680579846051003</v>
      </c>
    </row>
    <row r="16" spans="1:10" x14ac:dyDescent="0.25">
      <c r="A16" s="102"/>
      <c r="B16" s="14">
        <v>4</v>
      </c>
      <c r="C16" s="60">
        <v>22</v>
      </c>
      <c r="D16" s="61" t="s">
        <v>16</v>
      </c>
      <c r="E16" s="60">
        <v>1974</v>
      </c>
      <c r="F16" s="91">
        <v>1</v>
      </c>
      <c r="G16" s="63">
        <v>119.52319409579894</v>
      </c>
      <c r="H16" s="15">
        <v>50</v>
      </c>
      <c r="I16" s="64">
        <v>0.2618262614678899</v>
      </c>
      <c r="J16" s="65">
        <v>31.294311068804006</v>
      </c>
    </row>
    <row r="17" spans="1:10" x14ac:dyDescent="0.25">
      <c r="A17" s="102"/>
      <c r="B17" s="14">
        <v>5</v>
      </c>
      <c r="C17" s="60">
        <v>24</v>
      </c>
      <c r="D17" s="61" t="s">
        <v>70</v>
      </c>
      <c r="E17" s="60">
        <v>1978</v>
      </c>
      <c r="F17" s="91" t="s">
        <v>5</v>
      </c>
      <c r="G17" s="63">
        <v>110.97910790884066</v>
      </c>
      <c r="H17" s="15">
        <v>50</v>
      </c>
      <c r="I17" s="64">
        <v>0.2618262614678899</v>
      </c>
      <c r="J17" s="65">
        <v>29.057244924813283</v>
      </c>
    </row>
    <row r="18" spans="1:10" x14ac:dyDescent="0.25">
      <c r="A18" s="102"/>
      <c r="B18" s="14">
        <v>6</v>
      </c>
      <c r="C18" s="60">
        <v>25</v>
      </c>
      <c r="D18" s="61" t="s">
        <v>27</v>
      </c>
      <c r="E18" s="60">
        <v>1973</v>
      </c>
      <c r="F18" s="91">
        <v>1</v>
      </c>
      <c r="G18" s="63">
        <v>110.31850875081167</v>
      </c>
      <c r="H18" s="15">
        <v>50</v>
      </c>
      <c r="I18" s="64">
        <v>0.2618262614678899</v>
      </c>
      <c r="J18" s="65">
        <v>28.884282716937719</v>
      </c>
    </row>
    <row r="19" spans="1:10" x14ac:dyDescent="0.25">
      <c r="A19" s="102"/>
      <c r="B19" s="14">
        <v>7</v>
      </c>
      <c r="C19" s="60">
        <v>30</v>
      </c>
      <c r="D19" s="61" t="s">
        <v>51</v>
      </c>
      <c r="E19" s="60">
        <v>1982</v>
      </c>
      <c r="F19" s="91" t="s">
        <v>5</v>
      </c>
      <c r="G19" s="63">
        <v>84.047446138949411</v>
      </c>
      <c r="H19" s="15">
        <v>50</v>
      </c>
      <c r="I19" s="64">
        <v>0.2618262614678899</v>
      </c>
      <c r="J19" s="65">
        <v>22.005828608484961</v>
      </c>
    </row>
    <row r="20" spans="1:10" x14ac:dyDescent="0.25">
      <c r="A20" s="102"/>
      <c r="B20" s="14">
        <v>8</v>
      </c>
      <c r="C20" s="60">
        <v>20</v>
      </c>
      <c r="D20" s="61" t="s">
        <v>52</v>
      </c>
      <c r="E20" s="60">
        <v>1981</v>
      </c>
      <c r="F20" s="91">
        <v>1</v>
      </c>
      <c r="G20" s="63">
        <v>83.285054752502944</v>
      </c>
      <c r="H20" s="15">
        <v>50</v>
      </c>
      <c r="I20" s="64">
        <v>0.2618262614678899</v>
      </c>
      <c r="J20" s="65">
        <v>21.806214521996363</v>
      </c>
    </row>
    <row r="21" spans="1:10" x14ac:dyDescent="0.25">
      <c r="A21" s="102"/>
      <c r="B21" s="14">
        <v>9</v>
      </c>
      <c r="C21" s="60">
        <v>1</v>
      </c>
      <c r="D21" s="61" t="s">
        <v>60</v>
      </c>
      <c r="E21" s="60">
        <v>1983</v>
      </c>
      <c r="F21" s="91" t="s">
        <v>6</v>
      </c>
      <c r="G21" s="63">
        <v>53.608375788730733</v>
      </c>
      <c r="H21" s="15">
        <v>50</v>
      </c>
      <c r="I21" s="64">
        <v>0.2618262614678899</v>
      </c>
      <c r="J21" s="65">
        <v>14.036080616129111</v>
      </c>
    </row>
    <row r="22" spans="1:10" x14ac:dyDescent="0.25">
      <c r="A22" s="102"/>
      <c r="B22" s="14">
        <v>10</v>
      </c>
      <c r="C22" s="60">
        <v>16</v>
      </c>
      <c r="D22" s="61" t="s">
        <v>76</v>
      </c>
      <c r="E22" s="60">
        <v>1984</v>
      </c>
      <c r="F22" s="91" t="s">
        <v>5</v>
      </c>
      <c r="G22" s="63">
        <v>39.496106932666372</v>
      </c>
      <c r="H22" s="15">
        <v>50</v>
      </c>
      <c r="I22" s="64">
        <v>0.2618262614678899</v>
      </c>
      <c r="J22" s="65">
        <v>10.341118020716044</v>
      </c>
    </row>
    <row r="23" spans="1:10" x14ac:dyDescent="0.25">
      <c r="A23" s="102"/>
      <c r="B23" s="14">
        <v>11</v>
      </c>
      <c r="C23" s="60">
        <v>8</v>
      </c>
      <c r="D23" s="61" t="s">
        <v>8</v>
      </c>
      <c r="E23" s="60">
        <v>1970</v>
      </c>
      <c r="F23" s="91" t="s">
        <v>6</v>
      </c>
      <c r="G23" s="63">
        <v>32.740213523131672</v>
      </c>
      <c r="H23" s="15">
        <v>50</v>
      </c>
      <c r="I23" s="64">
        <v>0.2618262614678899</v>
      </c>
      <c r="J23" s="65">
        <v>8.5722477064220186</v>
      </c>
    </row>
    <row r="24" spans="1:10" x14ac:dyDescent="0.25">
      <c r="A24" s="102"/>
      <c r="B24" s="14">
        <v>12</v>
      </c>
      <c r="C24" s="60">
        <v>21</v>
      </c>
      <c r="D24" s="61" t="s">
        <v>68</v>
      </c>
      <c r="E24" s="60">
        <v>1972</v>
      </c>
      <c r="F24" s="91" t="s">
        <v>5</v>
      </c>
      <c r="G24" s="63">
        <v>28.196003284971258</v>
      </c>
      <c r="H24" s="15">
        <v>50</v>
      </c>
      <c r="I24" s="64">
        <v>0.2618262614678899</v>
      </c>
      <c r="J24" s="65">
        <v>7.3824541284403669</v>
      </c>
    </row>
    <row r="25" spans="1:10" x14ac:dyDescent="0.25">
      <c r="A25" s="102"/>
      <c r="B25" s="14">
        <v>13</v>
      </c>
      <c r="C25" s="60">
        <v>6</v>
      </c>
      <c r="D25" s="61" t="s">
        <v>46</v>
      </c>
      <c r="E25" s="60">
        <v>1985</v>
      </c>
      <c r="F25" s="91">
        <v>1</v>
      </c>
      <c r="G25" s="63">
        <v>27.281529895908982</v>
      </c>
      <c r="H25" s="15">
        <v>50</v>
      </c>
      <c r="I25" s="64">
        <v>0.2618262614678899</v>
      </c>
      <c r="J25" s="65">
        <v>7.1430209797703199</v>
      </c>
    </row>
    <row r="26" spans="1:10" x14ac:dyDescent="0.25">
      <c r="A26" s="102"/>
      <c r="B26" s="14">
        <v>14</v>
      </c>
      <c r="C26" s="60">
        <v>12</v>
      </c>
      <c r="D26" s="61" t="s">
        <v>135</v>
      </c>
      <c r="E26" s="60">
        <v>1984</v>
      </c>
      <c r="F26" s="91">
        <v>2</v>
      </c>
      <c r="G26" s="63">
        <v>27.112079399661098</v>
      </c>
      <c r="H26" s="15">
        <v>50</v>
      </c>
      <c r="I26" s="64">
        <v>0.2618262614678899</v>
      </c>
      <c r="J26" s="65">
        <v>7.0986543898338583</v>
      </c>
    </row>
    <row r="27" spans="1:10" x14ac:dyDescent="0.25">
      <c r="A27" s="102"/>
      <c r="B27" s="14">
        <v>15</v>
      </c>
      <c r="C27" s="60">
        <v>27</v>
      </c>
      <c r="D27" s="61" t="s">
        <v>136</v>
      </c>
      <c r="E27" s="60">
        <v>1985</v>
      </c>
      <c r="F27" s="91">
        <v>1</v>
      </c>
      <c r="G27" s="63">
        <v>26.870007262164126</v>
      </c>
      <c r="H27" s="15">
        <v>50</v>
      </c>
      <c r="I27" s="64">
        <v>0.2618262614678899</v>
      </c>
      <c r="J27" s="65">
        <v>7.0352735470674848</v>
      </c>
    </row>
    <row r="28" spans="1:10" x14ac:dyDescent="0.25">
      <c r="A28" s="102"/>
      <c r="B28" s="14">
        <v>16</v>
      </c>
      <c r="C28" s="60">
        <v>34</v>
      </c>
      <c r="D28" s="61" t="s">
        <v>34</v>
      </c>
      <c r="E28" s="60">
        <v>1964</v>
      </c>
      <c r="F28" s="91" t="s">
        <v>6</v>
      </c>
      <c r="G28" s="63">
        <v>24.618736383442265</v>
      </c>
      <c r="H28" s="15">
        <v>50</v>
      </c>
      <c r="I28" s="64">
        <v>0.2618262614678899</v>
      </c>
      <c r="J28" s="65">
        <v>6.4458317093402089</v>
      </c>
    </row>
    <row r="29" spans="1:10" x14ac:dyDescent="0.25">
      <c r="A29" s="102"/>
      <c r="B29" s="14">
        <v>17</v>
      </c>
      <c r="C29" s="60">
        <v>11</v>
      </c>
      <c r="D29" s="61" t="s">
        <v>47</v>
      </c>
      <c r="E29" s="60">
        <v>1969</v>
      </c>
      <c r="F29" s="91" t="s">
        <v>5</v>
      </c>
      <c r="G29" s="63">
        <v>7.1169208424110382</v>
      </c>
      <c r="H29" s="15">
        <v>50</v>
      </c>
      <c r="I29" s="64">
        <v>0.2618262614678899</v>
      </c>
      <c r="J29" s="65">
        <v>1.8633967773313878</v>
      </c>
    </row>
    <row r="30" spans="1:10" x14ac:dyDescent="0.25">
      <c r="A30" s="102"/>
      <c r="B30" s="14">
        <v>18</v>
      </c>
      <c r="C30" s="60">
        <v>2</v>
      </c>
      <c r="D30" s="61" t="s">
        <v>120</v>
      </c>
      <c r="E30" s="60">
        <v>1963</v>
      </c>
      <c r="F30" s="91">
        <v>2</v>
      </c>
      <c r="G30" s="63">
        <v>0</v>
      </c>
      <c r="H30" s="15">
        <v>50</v>
      </c>
      <c r="I30" s="64">
        <v>0.2618262614678899</v>
      </c>
      <c r="J30" s="65">
        <v>0</v>
      </c>
    </row>
    <row r="31" spans="1:10" x14ac:dyDescent="0.25">
      <c r="A31" s="102"/>
      <c r="B31" s="14">
        <v>19</v>
      </c>
      <c r="C31" s="60">
        <v>3</v>
      </c>
      <c r="D31" s="61" t="s">
        <v>127</v>
      </c>
      <c r="E31" s="60">
        <v>1962</v>
      </c>
      <c r="F31" s="91">
        <v>2</v>
      </c>
      <c r="G31" s="63">
        <v>0</v>
      </c>
      <c r="H31" s="15">
        <v>50</v>
      </c>
      <c r="I31" s="64">
        <v>0.2618262614678899</v>
      </c>
      <c r="J31" s="65">
        <v>0</v>
      </c>
    </row>
    <row r="32" spans="1:10" x14ac:dyDescent="0.25">
      <c r="A32" s="102"/>
      <c r="B32" s="14">
        <v>20</v>
      </c>
      <c r="C32" s="60">
        <v>4</v>
      </c>
      <c r="D32" s="61" t="s">
        <v>126</v>
      </c>
      <c r="E32" s="60">
        <v>1964</v>
      </c>
      <c r="F32" s="91">
        <v>2</v>
      </c>
      <c r="G32" s="63">
        <v>0</v>
      </c>
      <c r="H32" s="15">
        <v>50</v>
      </c>
      <c r="I32" s="64">
        <v>0.2618262614678899</v>
      </c>
      <c r="J32" s="65">
        <v>0</v>
      </c>
    </row>
    <row r="33" spans="1:10" x14ac:dyDescent="0.25">
      <c r="A33" s="102"/>
      <c r="B33" s="14">
        <v>21</v>
      </c>
      <c r="C33" s="60">
        <v>5</v>
      </c>
      <c r="D33" s="61" t="s">
        <v>37</v>
      </c>
      <c r="E33" s="60">
        <v>1975</v>
      </c>
      <c r="F33" s="91" t="s">
        <v>5</v>
      </c>
      <c r="G33" s="63">
        <v>0</v>
      </c>
      <c r="H33" s="15">
        <v>50</v>
      </c>
      <c r="I33" s="64">
        <v>0.2618262614678899</v>
      </c>
      <c r="J33" s="65">
        <v>0</v>
      </c>
    </row>
    <row r="34" spans="1:10" x14ac:dyDescent="0.25">
      <c r="A34" s="102"/>
      <c r="B34" s="14">
        <v>22</v>
      </c>
      <c r="C34" s="60">
        <v>7</v>
      </c>
      <c r="D34" s="61" t="s">
        <v>119</v>
      </c>
      <c r="E34" s="60" t="s">
        <v>86</v>
      </c>
      <c r="F34" s="91">
        <v>1</v>
      </c>
      <c r="G34" s="63">
        <v>0</v>
      </c>
      <c r="H34" s="15">
        <v>50</v>
      </c>
      <c r="I34" s="64">
        <v>0.2618262614678899</v>
      </c>
      <c r="J34" s="65">
        <v>0</v>
      </c>
    </row>
    <row r="35" spans="1:10" x14ac:dyDescent="0.25">
      <c r="A35" s="102"/>
      <c r="B35" s="14">
        <v>23</v>
      </c>
      <c r="C35" s="60">
        <v>10</v>
      </c>
      <c r="D35" s="61" t="s">
        <v>137</v>
      </c>
      <c r="E35" s="60">
        <v>1962</v>
      </c>
      <c r="F35" s="91">
        <v>1</v>
      </c>
      <c r="G35" s="63">
        <v>0</v>
      </c>
      <c r="H35" s="15">
        <v>50</v>
      </c>
      <c r="I35" s="64">
        <v>0.2618262614678899</v>
      </c>
      <c r="J35" s="65">
        <v>0</v>
      </c>
    </row>
    <row r="36" spans="1:10" x14ac:dyDescent="0.25">
      <c r="A36" s="102"/>
      <c r="B36" s="14">
        <v>24</v>
      </c>
      <c r="C36" s="60">
        <v>13</v>
      </c>
      <c r="D36" s="61" t="s">
        <v>112</v>
      </c>
      <c r="E36" s="60">
        <v>1962</v>
      </c>
      <c r="F36" s="91" t="s">
        <v>5</v>
      </c>
      <c r="G36" s="63">
        <v>0</v>
      </c>
      <c r="H36" s="15">
        <v>50</v>
      </c>
      <c r="I36" s="64">
        <v>0.2618262614678899</v>
      </c>
      <c r="J36" s="65">
        <v>0</v>
      </c>
    </row>
    <row r="37" spans="1:10" x14ac:dyDescent="0.25">
      <c r="A37" s="102"/>
      <c r="B37" s="14">
        <v>25</v>
      </c>
      <c r="C37" s="60">
        <v>14</v>
      </c>
      <c r="D37" s="61" t="s">
        <v>111</v>
      </c>
      <c r="E37" s="60">
        <v>1989</v>
      </c>
      <c r="F37" s="91" t="s">
        <v>5</v>
      </c>
      <c r="G37" s="63">
        <v>0</v>
      </c>
      <c r="H37" s="15">
        <v>50</v>
      </c>
      <c r="I37" s="64">
        <v>0.2618262614678899</v>
      </c>
      <c r="J37" s="65">
        <v>0</v>
      </c>
    </row>
    <row r="38" spans="1:10" x14ac:dyDescent="0.25">
      <c r="A38" s="102"/>
      <c r="B38" s="14">
        <v>26</v>
      </c>
      <c r="C38" s="60">
        <v>15</v>
      </c>
      <c r="D38" s="61" t="s">
        <v>115</v>
      </c>
      <c r="E38" s="60">
        <v>1989</v>
      </c>
      <c r="F38" s="91" t="s">
        <v>6</v>
      </c>
      <c r="G38" s="63">
        <v>0</v>
      </c>
      <c r="H38" s="15">
        <v>50</v>
      </c>
      <c r="I38" s="64">
        <v>0.2618262614678899</v>
      </c>
      <c r="J38" s="65">
        <v>0</v>
      </c>
    </row>
    <row r="39" spans="1:10" x14ac:dyDescent="0.25">
      <c r="A39" s="102"/>
      <c r="B39" s="14">
        <v>27</v>
      </c>
      <c r="C39" s="60">
        <v>17</v>
      </c>
      <c r="D39" s="61" t="s">
        <v>138</v>
      </c>
      <c r="E39" s="60">
        <v>1971</v>
      </c>
      <c r="F39" s="91">
        <v>2</v>
      </c>
      <c r="G39" s="63">
        <v>0</v>
      </c>
      <c r="H39" s="15">
        <v>50</v>
      </c>
      <c r="I39" s="64">
        <v>0.2618262614678899</v>
      </c>
      <c r="J39" s="65">
        <v>0</v>
      </c>
    </row>
    <row r="40" spans="1:10" x14ac:dyDescent="0.25">
      <c r="A40" s="102"/>
      <c r="B40" s="14">
        <v>28</v>
      </c>
      <c r="C40" s="60">
        <v>18</v>
      </c>
      <c r="D40" s="61" t="s">
        <v>139</v>
      </c>
      <c r="E40" s="60">
        <v>1974</v>
      </c>
      <c r="F40" s="91" t="s">
        <v>140</v>
      </c>
      <c r="G40" s="63">
        <v>0</v>
      </c>
      <c r="H40" s="15">
        <v>50</v>
      </c>
      <c r="I40" s="64">
        <v>0.2618262614678899</v>
      </c>
      <c r="J40" s="65">
        <v>0</v>
      </c>
    </row>
    <row r="41" spans="1:10" x14ac:dyDescent="0.25">
      <c r="A41" s="102"/>
      <c r="B41" s="14">
        <v>29</v>
      </c>
      <c r="C41" s="60">
        <v>23</v>
      </c>
      <c r="D41" s="61" t="s">
        <v>110</v>
      </c>
      <c r="E41" s="60">
        <v>1973</v>
      </c>
      <c r="F41" s="91">
        <v>1</v>
      </c>
      <c r="G41" s="63">
        <v>0</v>
      </c>
      <c r="H41" s="15">
        <v>50</v>
      </c>
      <c r="I41" s="64">
        <v>0.2618262614678899</v>
      </c>
      <c r="J41" s="65">
        <v>0</v>
      </c>
    </row>
    <row r="42" spans="1:10" x14ac:dyDescent="0.25">
      <c r="A42" s="102"/>
      <c r="B42" s="14">
        <v>30</v>
      </c>
      <c r="C42" s="60">
        <v>28</v>
      </c>
      <c r="D42" s="61" t="s">
        <v>141</v>
      </c>
      <c r="E42" s="60">
        <v>1985</v>
      </c>
      <c r="F42" s="91">
        <v>1</v>
      </c>
      <c r="G42" s="63">
        <v>0</v>
      </c>
      <c r="H42" s="15">
        <v>50</v>
      </c>
      <c r="I42" s="64">
        <v>0.2618262614678899</v>
      </c>
      <c r="J42" s="65">
        <v>0</v>
      </c>
    </row>
    <row r="43" spans="1:10" x14ac:dyDescent="0.25">
      <c r="A43" s="102"/>
      <c r="B43" s="14">
        <v>31</v>
      </c>
      <c r="C43" s="60">
        <v>29</v>
      </c>
      <c r="D43" s="61" t="s">
        <v>57</v>
      </c>
      <c r="E43" s="60">
        <v>1974</v>
      </c>
      <c r="F43" s="91">
        <v>1</v>
      </c>
      <c r="G43" s="63">
        <v>0</v>
      </c>
      <c r="H43" s="15">
        <v>50</v>
      </c>
      <c r="I43" s="64">
        <v>0.2618262614678899</v>
      </c>
      <c r="J43" s="65">
        <v>0</v>
      </c>
    </row>
    <row r="44" spans="1:10" x14ac:dyDescent="0.25">
      <c r="A44" s="102"/>
      <c r="B44" s="14">
        <v>32</v>
      </c>
      <c r="C44" s="60">
        <v>31</v>
      </c>
      <c r="D44" s="61" t="s">
        <v>48</v>
      </c>
      <c r="E44" s="60">
        <v>1982</v>
      </c>
      <c r="F44" s="91" t="s">
        <v>6</v>
      </c>
      <c r="G44" s="63">
        <v>0</v>
      </c>
      <c r="H44" s="15">
        <v>50</v>
      </c>
      <c r="I44" s="64">
        <v>0.2618262614678899</v>
      </c>
      <c r="J44" s="65">
        <v>0</v>
      </c>
    </row>
    <row r="45" spans="1:10" x14ac:dyDescent="0.25">
      <c r="A45" s="102"/>
      <c r="B45" s="14">
        <v>33</v>
      </c>
      <c r="C45" s="60">
        <v>32</v>
      </c>
      <c r="D45" s="61" t="s">
        <v>40</v>
      </c>
      <c r="E45" s="60">
        <v>1963</v>
      </c>
      <c r="F45" s="91" t="s">
        <v>5</v>
      </c>
      <c r="G45" s="63">
        <v>0</v>
      </c>
      <c r="H45" s="15">
        <v>50</v>
      </c>
      <c r="I45" s="64">
        <v>0.2618262614678899</v>
      </c>
      <c r="J45" s="65">
        <v>0</v>
      </c>
    </row>
    <row r="46" spans="1:10" x14ac:dyDescent="0.25">
      <c r="A46" s="102"/>
      <c r="B46" s="14">
        <v>34</v>
      </c>
      <c r="C46" s="60">
        <v>33</v>
      </c>
      <c r="D46" s="61" t="s">
        <v>56</v>
      </c>
      <c r="E46" s="60">
        <v>1966</v>
      </c>
      <c r="F46" s="91" t="s">
        <v>6</v>
      </c>
      <c r="G46" s="63">
        <v>0</v>
      </c>
      <c r="H46" s="15">
        <v>50</v>
      </c>
      <c r="I46" s="64">
        <v>0.2618262614678899</v>
      </c>
      <c r="J46" s="65">
        <v>0</v>
      </c>
    </row>
    <row r="47" spans="1:10" x14ac:dyDescent="0.25">
      <c r="A47" s="10"/>
      <c r="F47" s="10"/>
    </row>
    <row r="48" spans="1:10" x14ac:dyDescent="0.25">
      <c r="A48" s="10"/>
      <c r="F48" s="10"/>
    </row>
    <row r="49" spans="1:6" x14ac:dyDescent="0.25">
      <c r="A49" s="10"/>
      <c r="F49" s="10"/>
    </row>
    <row r="50" spans="1:6" x14ac:dyDescent="0.25">
      <c r="A50" s="10"/>
      <c r="F50" s="10"/>
    </row>
    <row r="51" spans="1:6" x14ac:dyDescent="0.25">
      <c r="A51" s="10"/>
      <c r="F51" s="10"/>
    </row>
    <row r="52" spans="1:6" x14ac:dyDescent="0.25">
      <c r="A52" s="10"/>
      <c r="F52" s="10"/>
    </row>
    <row r="53" spans="1:6" ht="12.75" customHeight="1" x14ac:dyDescent="0.25">
      <c r="A53" s="10"/>
      <c r="F53" s="10"/>
    </row>
    <row r="54" spans="1:6" ht="12.75" customHeight="1" x14ac:dyDescent="0.25">
      <c r="A54" s="10"/>
      <c r="F54" s="10"/>
    </row>
    <row r="55" spans="1:6" ht="12.75" customHeight="1" x14ac:dyDescent="0.25">
      <c r="A55" s="10"/>
      <c r="F55" s="10"/>
    </row>
    <row r="56" spans="1:6" ht="12.75" customHeight="1" x14ac:dyDescent="0.25">
      <c r="A56" s="10"/>
    </row>
    <row r="57" spans="1:6" ht="12.75" customHeight="1" x14ac:dyDescent="0.25">
      <c r="A57" s="10"/>
    </row>
    <row r="58" spans="1:6" ht="12.75" customHeight="1" x14ac:dyDescent="0.25">
      <c r="A58" s="10"/>
    </row>
    <row r="59" spans="1:6" ht="12.75" customHeight="1" x14ac:dyDescent="0.25">
      <c r="A59" s="10"/>
    </row>
    <row r="60" spans="1:6" ht="12.75" customHeight="1" x14ac:dyDescent="0.25">
      <c r="A60" s="10"/>
    </row>
    <row r="61" spans="1:6" ht="12.75" customHeight="1" x14ac:dyDescent="0.25">
      <c r="A61" s="10"/>
    </row>
    <row r="62" spans="1:6" ht="12.75" customHeight="1" x14ac:dyDescent="0.25">
      <c r="A62" s="10"/>
    </row>
    <row r="63" spans="1:6" ht="12.75" customHeight="1" x14ac:dyDescent="0.25">
      <c r="A63" s="10"/>
    </row>
    <row r="64" spans="1:6" ht="12.75" customHeight="1" x14ac:dyDescent="0.25">
      <c r="A64" s="102"/>
    </row>
    <row r="65" spans="1:11" s="17" customFormat="1" ht="12.75" customHeight="1" x14ac:dyDescent="0.25">
      <c r="A65" s="102"/>
      <c r="B65"/>
      <c r="C65"/>
      <c r="D65"/>
      <c r="E65"/>
      <c r="F65"/>
      <c r="G65"/>
      <c r="H65"/>
      <c r="I65"/>
      <c r="J65"/>
      <c r="K65"/>
    </row>
    <row r="66" spans="1:11" ht="13.5" customHeight="1" x14ac:dyDescent="0.25">
      <c r="A66" s="10"/>
    </row>
  </sheetData>
  <mergeCells count="11">
    <mergeCell ref="B7:J7"/>
    <mergeCell ref="B2:J2"/>
    <mergeCell ref="B3:J3"/>
    <mergeCell ref="B4:J4"/>
    <mergeCell ref="I11:I12"/>
    <mergeCell ref="E11:E12"/>
    <mergeCell ref="F11:F12"/>
    <mergeCell ref="G11:G12"/>
    <mergeCell ref="B11:B12"/>
    <mergeCell ref="C11:C12"/>
    <mergeCell ref="D11:D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workbookViewId="0">
      <selection activeCell="G11" sqref="G11:G12"/>
    </sheetView>
  </sheetViews>
  <sheetFormatPr defaultRowHeight="15" x14ac:dyDescent="0.25"/>
  <cols>
    <col min="1" max="1" width="2.7109375" style="6" customWidth="1"/>
    <col min="2" max="3" width="6.7109375" customWidth="1"/>
    <col min="4" max="4" width="35.7109375" customWidth="1"/>
    <col min="5" max="6" width="7.7109375" customWidth="1"/>
    <col min="7" max="7" width="14" customWidth="1"/>
    <col min="8" max="10" width="9.140625" customWidth="1"/>
  </cols>
  <sheetData>
    <row r="1" spans="1:10" s="3" customFormat="1" ht="12.75" x14ac:dyDescent="0.2">
      <c r="A1" s="1"/>
    </row>
    <row r="2" spans="1:10" s="3" customFormat="1" ht="18" x14ac:dyDescent="0.25">
      <c r="A2" s="1"/>
      <c r="B2" s="140" t="s">
        <v>96</v>
      </c>
      <c r="C2" s="140"/>
      <c r="D2" s="140"/>
      <c r="E2" s="140"/>
      <c r="F2" s="140"/>
      <c r="G2" s="140"/>
      <c r="H2" s="140"/>
      <c r="I2" s="140"/>
      <c r="J2" s="140"/>
    </row>
    <row r="3" spans="1:10" s="3" customFormat="1" ht="18" x14ac:dyDescent="0.25">
      <c r="A3" s="1"/>
      <c r="B3" s="140" t="s">
        <v>142</v>
      </c>
      <c r="C3" s="140"/>
      <c r="D3" s="140"/>
      <c r="E3" s="140"/>
      <c r="F3" s="140"/>
      <c r="G3" s="140"/>
      <c r="H3" s="140"/>
      <c r="I3" s="140"/>
      <c r="J3" s="140"/>
    </row>
    <row r="4" spans="1:10" s="3" customFormat="1" x14ac:dyDescent="0.25">
      <c r="A4" s="1"/>
      <c r="B4" s="141" t="s">
        <v>97</v>
      </c>
      <c r="C4" s="141"/>
      <c r="D4" s="141"/>
      <c r="E4" s="141"/>
      <c r="F4" s="141"/>
      <c r="G4" s="141"/>
      <c r="H4" s="141"/>
      <c r="I4" s="141"/>
      <c r="J4" s="141"/>
    </row>
    <row r="5" spans="1:10" s="3" customFormat="1" x14ac:dyDescent="0.25">
      <c r="A5" s="1"/>
      <c r="B5" t="s">
        <v>143</v>
      </c>
      <c r="C5"/>
      <c r="D5"/>
      <c r="E5"/>
      <c r="F5" s="5"/>
      <c r="G5" s="4"/>
      <c r="H5" s="4"/>
      <c r="I5" s="4"/>
      <c r="J5" s="49" t="s">
        <v>144</v>
      </c>
    </row>
    <row r="6" spans="1:10" s="3" customFormat="1" x14ac:dyDescent="0.2">
      <c r="A6" s="2"/>
      <c r="B6" s="9"/>
      <c r="C6" s="9"/>
      <c r="D6" s="9"/>
      <c r="E6" s="9"/>
    </row>
    <row r="7" spans="1:10" s="3" customFormat="1" ht="15.75" x14ac:dyDescent="0.25">
      <c r="A7" s="2"/>
      <c r="B7" s="139" t="s">
        <v>88</v>
      </c>
      <c r="C7" s="139"/>
      <c r="D7" s="139"/>
      <c r="E7" s="139"/>
      <c r="F7" s="139"/>
      <c r="G7" s="139"/>
      <c r="H7" s="139"/>
      <c r="I7" s="139"/>
      <c r="J7" s="139"/>
    </row>
    <row r="8" spans="1:10" s="3" customFormat="1" x14ac:dyDescent="0.25">
      <c r="A8" s="2"/>
      <c r="B8"/>
      <c r="C8"/>
      <c r="D8"/>
      <c r="E8"/>
    </row>
    <row r="9" spans="1:10" s="3" customFormat="1" x14ac:dyDescent="0.25">
      <c r="A9" s="1"/>
      <c r="B9"/>
      <c r="C9"/>
      <c r="D9"/>
      <c r="E9"/>
      <c r="F9" s="26"/>
      <c r="G9" s="26"/>
      <c r="H9" s="26"/>
      <c r="I9" s="26"/>
      <c r="J9" s="26"/>
    </row>
    <row r="10" spans="1:10" ht="15.75" thickBot="1" x14ac:dyDescent="0.3">
      <c r="A10" s="7"/>
    </row>
    <row r="11" spans="1:10" ht="45" customHeight="1" x14ac:dyDescent="0.25">
      <c r="A11" s="8"/>
      <c r="B11" s="137" t="s">
        <v>0</v>
      </c>
      <c r="C11" s="142" t="s">
        <v>3</v>
      </c>
      <c r="D11" s="146" t="s">
        <v>4</v>
      </c>
      <c r="E11" s="144" t="s">
        <v>1</v>
      </c>
      <c r="F11" s="149" t="s">
        <v>2</v>
      </c>
      <c r="G11" s="144" t="s">
        <v>180</v>
      </c>
      <c r="H11" s="105" t="s">
        <v>92</v>
      </c>
      <c r="I11" s="146" t="s">
        <v>93</v>
      </c>
      <c r="J11" s="103" t="s">
        <v>94</v>
      </c>
    </row>
    <row r="12" spans="1:10" s="9" customFormat="1" ht="15.75" thickBot="1" x14ac:dyDescent="0.3">
      <c r="A12" s="8"/>
      <c r="B12" s="138"/>
      <c r="C12" s="143"/>
      <c r="D12" s="148"/>
      <c r="E12" s="145">
        <v>0</v>
      </c>
      <c r="F12" s="150">
        <v>0</v>
      </c>
      <c r="G12" s="145"/>
      <c r="H12" s="82">
        <v>75</v>
      </c>
      <c r="I12" s="147"/>
      <c r="J12" s="104" t="s">
        <v>95</v>
      </c>
    </row>
    <row r="13" spans="1:10" x14ac:dyDescent="0.25">
      <c r="A13" s="102"/>
      <c r="B13" s="12">
        <v>1</v>
      </c>
      <c r="C13" s="54">
        <v>36</v>
      </c>
      <c r="D13" s="55" t="s">
        <v>145</v>
      </c>
      <c r="E13" s="54">
        <v>1978</v>
      </c>
      <c r="F13" s="87">
        <v>1</v>
      </c>
      <c r="G13" s="56">
        <v>151.01482873016508</v>
      </c>
      <c r="H13" s="13">
        <v>75</v>
      </c>
      <c r="I13" s="58">
        <v>0.49663996993309051</v>
      </c>
      <c r="J13" s="59">
        <v>75</v>
      </c>
    </row>
    <row r="14" spans="1:10" x14ac:dyDescent="0.25">
      <c r="A14" s="102"/>
      <c r="B14" s="14">
        <v>2</v>
      </c>
      <c r="C14" s="60">
        <v>37</v>
      </c>
      <c r="D14" s="61" t="s">
        <v>146</v>
      </c>
      <c r="E14" s="60">
        <v>1978</v>
      </c>
      <c r="F14" s="91">
        <v>1</v>
      </c>
      <c r="G14" s="63">
        <v>106.52174823324751</v>
      </c>
      <c r="H14" s="15">
        <v>75</v>
      </c>
      <c r="I14" s="64">
        <v>0.49663996993309051</v>
      </c>
      <c r="J14" s="65">
        <v>52.902957839780278</v>
      </c>
    </row>
    <row r="15" spans="1:10" x14ac:dyDescent="0.25">
      <c r="A15" s="102"/>
      <c r="B15" s="14">
        <v>4</v>
      </c>
      <c r="C15" s="60">
        <v>30</v>
      </c>
      <c r="D15" s="61" t="s">
        <v>136</v>
      </c>
      <c r="E15" s="60">
        <v>1985</v>
      </c>
      <c r="F15" s="91">
        <v>1</v>
      </c>
      <c r="G15" s="63">
        <v>100</v>
      </c>
      <c r="H15" s="15">
        <v>75</v>
      </c>
      <c r="I15" s="64">
        <v>0.49663996993309051</v>
      </c>
      <c r="J15" s="65">
        <v>49.663996993309048</v>
      </c>
    </row>
    <row r="16" spans="1:10" x14ac:dyDescent="0.25">
      <c r="A16" s="102"/>
      <c r="B16" s="14">
        <v>3</v>
      </c>
      <c r="C16" s="60">
        <v>11</v>
      </c>
      <c r="D16" s="61" t="s">
        <v>79</v>
      </c>
      <c r="E16" s="60">
        <v>1996</v>
      </c>
      <c r="F16" s="91">
        <v>1</v>
      </c>
      <c r="G16" s="63">
        <v>100</v>
      </c>
      <c r="H16" s="15">
        <v>75</v>
      </c>
      <c r="I16" s="64">
        <v>0.49663996993309051</v>
      </c>
      <c r="J16" s="65">
        <v>49.663996993309048</v>
      </c>
    </row>
    <row r="17" spans="1:10" x14ac:dyDescent="0.25">
      <c r="A17" s="102"/>
      <c r="B17" s="14">
        <v>5</v>
      </c>
      <c r="C17" s="60">
        <v>38</v>
      </c>
      <c r="D17" s="61" t="s">
        <v>147</v>
      </c>
      <c r="E17" s="60">
        <v>1981</v>
      </c>
      <c r="F17" s="91">
        <v>1</v>
      </c>
      <c r="G17" s="63">
        <v>91.071852059101758</v>
      </c>
      <c r="H17" s="15">
        <v>75</v>
      </c>
      <c r="I17" s="64">
        <v>0.49663996993309051</v>
      </c>
      <c r="J17" s="65">
        <v>45.229921868383165</v>
      </c>
    </row>
    <row r="18" spans="1:10" x14ac:dyDescent="0.25">
      <c r="A18" s="102"/>
      <c r="B18" s="14">
        <v>6</v>
      </c>
      <c r="C18" s="60">
        <v>9</v>
      </c>
      <c r="D18" s="61" t="s">
        <v>47</v>
      </c>
      <c r="E18" s="60">
        <v>1969</v>
      </c>
      <c r="F18" s="91" t="s">
        <v>5</v>
      </c>
      <c r="G18" s="63">
        <v>83.577052868391462</v>
      </c>
      <c r="H18" s="15">
        <v>75</v>
      </c>
      <c r="I18" s="64">
        <v>0.49663996993309051</v>
      </c>
      <c r="J18" s="65">
        <v>41.507705023654253</v>
      </c>
    </row>
    <row r="19" spans="1:10" x14ac:dyDescent="0.25">
      <c r="A19" s="102"/>
      <c r="B19" s="14">
        <v>7</v>
      </c>
      <c r="C19" s="60">
        <v>25</v>
      </c>
      <c r="D19" s="61" t="s">
        <v>148</v>
      </c>
      <c r="E19" s="60">
        <v>1980</v>
      </c>
      <c r="F19" s="91" t="s">
        <v>140</v>
      </c>
      <c r="G19" s="63">
        <v>65.879265091863516</v>
      </c>
      <c r="H19" s="15">
        <v>75</v>
      </c>
      <c r="I19" s="64">
        <v>0.49663996993309051</v>
      </c>
      <c r="J19" s="65">
        <v>32.718276234437198</v>
      </c>
    </row>
    <row r="20" spans="1:10" x14ac:dyDescent="0.25">
      <c r="A20" s="102"/>
      <c r="B20" s="14">
        <v>8</v>
      </c>
      <c r="C20" s="60">
        <v>18</v>
      </c>
      <c r="D20" s="61" t="s">
        <v>118</v>
      </c>
      <c r="E20" s="60">
        <v>1978</v>
      </c>
      <c r="F20" s="91">
        <v>1</v>
      </c>
      <c r="G20" s="63">
        <v>36.407949006374203</v>
      </c>
      <c r="H20" s="15">
        <v>75</v>
      </c>
      <c r="I20" s="64">
        <v>0.49663996993309051</v>
      </c>
      <c r="J20" s="65">
        <v>18.081642699851177</v>
      </c>
    </row>
    <row r="21" spans="1:10" x14ac:dyDescent="0.25">
      <c r="A21" s="102"/>
      <c r="B21" s="14">
        <v>9</v>
      </c>
      <c r="C21" s="60">
        <v>29</v>
      </c>
      <c r="D21" s="61" t="s">
        <v>75</v>
      </c>
      <c r="E21" s="60">
        <v>1967</v>
      </c>
      <c r="F21" s="91">
        <v>1</v>
      </c>
      <c r="G21" s="63">
        <v>32.081218274111677</v>
      </c>
      <c r="H21" s="15">
        <v>75</v>
      </c>
      <c r="I21" s="64">
        <v>0.49663996993309051</v>
      </c>
      <c r="J21" s="65">
        <v>15.932815279071738</v>
      </c>
    </row>
    <row r="22" spans="1:10" x14ac:dyDescent="0.25">
      <c r="A22" s="102"/>
      <c r="B22" s="14">
        <v>10</v>
      </c>
      <c r="C22" s="60">
        <v>31</v>
      </c>
      <c r="D22" s="61" t="s">
        <v>141</v>
      </c>
      <c r="E22" s="60">
        <v>1985</v>
      </c>
      <c r="F22" s="91">
        <v>1</v>
      </c>
      <c r="G22" s="63">
        <v>30.408698912635924</v>
      </c>
      <c r="H22" s="15">
        <v>75</v>
      </c>
      <c r="I22" s="64">
        <v>0.49663996993309051</v>
      </c>
      <c r="J22" s="65">
        <v>15.102175313675907</v>
      </c>
    </row>
    <row r="23" spans="1:10" x14ac:dyDescent="0.25">
      <c r="A23" s="102"/>
      <c r="B23" s="14">
        <v>26</v>
      </c>
      <c r="C23" s="60">
        <v>17</v>
      </c>
      <c r="D23" s="61" t="s">
        <v>110</v>
      </c>
      <c r="E23" s="60">
        <v>1973</v>
      </c>
      <c r="F23" s="91">
        <v>1</v>
      </c>
      <c r="G23" s="63">
        <v>0</v>
      </c>
      <c r="H23" s="15">
        <v>75</v>
      </c>
      <c r="I23" s="64">
        <v>0.49663996993309051</v>
      </c>
      <c r="J23" s="65">
        <v>0</v>
      </c>
    </row>
    <row r="24" spans="1:10" x14ac:dyDescent="0.25">
      <c r="A24" s="102"/>
      <c r="B24" s="14">
        <v>35</v>
      </c>
      <c r="C24" s="60">
        <v>28</v>
      </c>
      <c r="D24" s="61" t="s">
        <v>27</v>
      </c>
      <c r="E24" s="60">
        <v>1973</v>
      </c>
      <c r="F24" s="91">
        <v>1</v>
      </c>
      <c r="G24" s="63">
        <v>0</v>
      </c>
      <c r="H24" s="15">
        <v>75</v>
      </c>
      <c r="I24" s="64">
        <v>0.49663996993309051</v>
      </c>
      <c r="J24" s="65">
        <v>0</v>
      </c>
    </row>
    <row r="25" spans="1:10" x14ac:dyDescent="0.25">
      <c r="A25" s="102"/>
      <c r="B25" s="14">
        <v>21</v>
      </c>
      <c r="C25" s="60">
        <v>12</v>
      </c>
      <c r="D25" s="61" t="s">
        <v>137</v>
      </c>
      <c r="E25" s="60">
        <v>1962</v>
      </c>
      <c r="F25" s="91">
        <v>1</v>
      </c>
      <c r="G25" s="63">
        <v>0</v>
      </c>
      <c r="H25" s="15">
        <v>75</v>
      </c>
      <c r="I25" s="64">
        <v>0.49663996993309051</v>
      </c>
      <c r="J25" s="65">
        <v>0</v>
      </c>
    </row>
    <row r="26" spans="1:10" x14ac:dyDescent="0.25">
      <c r="A26" s="102"/>
      <c r="B26" s="14">
        <v>13</v>
      </c>
      <c r="C26" s="60">
        <v>2</v>
      </c>
      <c r="D26" s="61" t="s">
        <v>40</v>
      </c>
      <c r="E26" s="60">
        <v>1963</v>
      </c>
      <c r="F26" s="91" t="s">
        <v>5</v>
      </c>
      <c r="G26" s="63">
        <v>0</v>
      </c>
      <c r="H26" s="15">
        <v>75</v>
      </c>
      <c r="I26" s="64">
        <v>0.49663996993309051</v>
      </c>
      <c r="J26" s="65">
        <v>0</v>
      </c>
    </row>
    <row r="27" spans="1:10" x14ac:dyDescent="0.25">
      <c r="A27" s="102"/>
      <c r="B27" s="14">
        <v>29</v>
      </c>
      <c r="C27" s="60">
        <v>21</v>
      </c>
      <c r="D27" s="61" t="s">
        <v>119</v>
      </c>
      <c r="E27" s="60" t="s">
        <v>86</v>
      </c>
      <c r="F27" s="91">
        <v>1</v>
      </c>
      <c r="G27" s="63">
        <v>0</v>
      </c>
      <c r="H27" s="15">
        <v>75</v>
      </c>
      <c r="I27" s="64">
        <v>0.49663996993309051</v>
      </c>
      <c r="J27" s="65">
        <v>0</v>
      </c>
    </row>
    <row r="28" spans="1:10" x14ac:dyDescent="0.25">
      <c r="A28" s="102"/>
      <c r="B28" s="14">
        <v>31</v>
      </c>
      <c r="C28" s="60">
        <v>23</v>
      </c>
      <c r="D28" s="61" t="s">
        <v>46</v>
      </c>
      <c r="E28" s="60">
        <v>1985</v>
      </c>
      <c r="F28" s="91">
        <v>1</v>
      </c>
      <c r="G28" s="63">
        <v>0</v>
      </c>
      <c r="H28" s="15">
        <v>75</v>
      </c>
      <c r="I28" s="64">
        <v>0.49663996993309051</v>
      </c>
      <c r="J28" s="65">
        <v>0</v>
      </c>
    </row>
    <row r="29" spans="1:10" x14ac:dyDescent="0.25">
      <c r="A29" s="102"/>
      <c r="B29" s="14">
        <v>12</v>
      </c>
      <c r="C29" s="60">
        <v>1</v>
      </c>
      <c r="D29" s="61" t="s">
        <v>48</v>
      </c>
      <c r="E29" s="60">
        <v>1982</v>
      </c>
      <c r="F29" s="91" t="s">
        <v>5</v>
      </c>
      <c r="G29" s="63">
        <v>0</v>
      </c>
      <c r="H29" s="15">
        <v>75</v>
      </c>
      <c r="I29" s="64">
        <v>0.49663996993309051</v>
      </c>
      <c r="J29" s="65">
        <v>0</v>
      </c>
    </row>
    <row r="30" spans="1:10" x14ac:dyDescent="0.25">
      <c r="A30" s="102"/>
      <c r="B30" s="14">
        <v>25</v>
      </c>
      <c r="C30" s="60">
        <v>16</v>
      </c>
      <c r="D30" s="61" t="s">
        <v>51</v>
      </c>
      <c r="E30" s="60">
        <v>1982</v>
      </c>
      <c r="F30" s="91" t="s">
        <v>5</v>
      </c>
      <c r="G30" s="63">
        <v>0</v>
      </c>
      <c r="H30" s="15">
        <v>75</v>
      </c>
      <c r="I30" s="64">
        <v>0.49663996993309051</v>
      </c>
      <c r="J30" s="65">
        <v>0</v>
      </c>
    </row>
    <row r="31" spans="1:10" x14ac:dyDescent="0.25">
      <c r="A31" s="102"/>
      <c r="B31" s="14">
        <v>30</v>
      </c>
      <c r="C31" s="60">
        <v>22</v>
      </c>
      <c r="D31" s="61" t="s">
        <v>8</v>
      </c>
      <c r="E31" s="60">
        <v>1970</v>
      </c>
      <c r="F31" s="91" t="s">
        <v>6</v>
      </c>
      <c r="G31" s="63">
        <v>0</v>
      </c>
      <c r="H31" s="15">
        <v>75</v>
      </c>
      <c r="I31" s="64">
        <v>0.49663996993309051</v>
      </c>
      <c r="J31" s="65">
        <v>0</v>
      </c>
    </row>
    <row r="32" spans="1:10" x14ac:dyDescent="0.25">
      <c r="A32" s="102"/>
      <c r="B32" s="14">
        <v>14</v>
      </c>
      <c r="C32" s="60">
        <v>3</v>
      </c>
      <c r="D32" s="61" t="s">
        <v>56</v>
      </c>
      <c r="E32" s="60">
        <v>1966</v>
      </c>
      <c r="F32" s="91" t="s">
        <v>5</v>
      </c>
      <c r="G32" s="63">
        <v>0</v>
      </c>
      <c r="H32" s="15">
        <v>75</v>
      </c>
      <c r="I32" s="64">
        <v>0.49663996993309051</v>
      </c>
      <c r="J32" s="65">
        <v>0</v>
      </c>
    </row>
    <row r="33" spans="1:10" x14ac:dyDescent="0.25">
      <c r="A33" s="102"/>
      <c r="B33" s="14">
        <v>34</v>
      </c>
      <c r="C33" s="60">
        <v>27</v>
      </c>
      <c r="D33" s="61" t="s">
        <v>70</v>
      </c>
      <c r="E33" s="60">
        <v>1978</v>
      </c>
      <c r="F33" s="91" t="s">
        <v>5</v>
      </c>
      <c r="G33" s="63">
        <v>0</v>
      </c>
      <c r="H33" s="15">
        <v>75</v>
      </c>
      <c r="I33" s="64">
        <v>0.49663996993309051</v>
      </c>
      <c r="J33" s="65">
        <v>0</v>
      </c>
    </row>
    <row r="34" spans="1:10" x14ac:dyDescent="0.25">
      <c r="A34" s="102"/>
      <c r="B34" s="14">
        <v>11</v>
      </c>
      <c r="C34" s="60">
        <v>35</v>
      </c>
      <c r="D34" s="61" t="s">
        <v>149</v>
      </c>
      <c r="E34" s="60" t="s">
        <v>150</v>
      </c>
      <c r="F34" s="91">
        <v>1</v>
      </c>
      <c r="G34" s="63">
        <v>0</v>
      </c>
      <c r="H34" s="15">
        <v>75</v>
      </c>
      <c r="I34" s="64">
        <v>0.49663996993309051</v>
      </c>
      <c r="J34" s="65">
        <v>0</v>
      </c>
    </row>
    <row r="35" spans="1:10" x14ac:dyDescent="0.25">
      <c r="A35" s="102"/>
      <c r="B35" s="14">
        <v>15</v>
      </c>
      <c r="C35" s="60">
        <v>4</v>
      </c>
      <c r="D35" s="61" t="s">
        <v>151</v>
      </c>
      <c r="E35" s="60">
        <v>1982</v>
      </c>
      <c r="F35" s="91">
        <v>1</v>
      </c>
      <c r="G35" s="63">
        <v>0</v>
      </c>
      <c r="H35" s="15">
        <v>75</v>
      </c>
      <c r="I35" s="64">
        <v>0.49663996993309051</v>
      </c>
      <c r="J35" s="65">
        <v>0</v>
      </c>
    </row>
    <row r="36" spans="1:10" x14ac:dyDescent="0.25">
      <c r="A36" s="102"/>
      <c r="B36" s="14">
        <v>16</v>
      </c>
      <c r="C36" s="60">
        <v>5</v>
      </c>
      <c r="D36" s="61" t="s">
        <v>152</v>
      </c>
      <c r="E36" s="60">
        <v>1982</v>
      </c>
      <c r="F36" s="91">
        <v>1</v>
      </c>
      <c r="G36" s="63">
        <v>0</v>
      </c>
      <c r="H36" s="15">
        <v>75</v>
      </c>
      <c r="I36" s="64">
        <v>0.49663996993309051</v>
      </c>
      <c r="J36" s="65">
        <v>0</v>
      </c>
    </row>
    <row r="37" spans="1:10" x14ac:dyDescent="0.25">
      <c r="A37" s="102"/>
      <c r="B37" s="14">
        <v>17</v>
      </c>
      <c r="C37" s="60">
        <v>6</v>
      </c>
      <c r="D37" s="61" t="s">
        <v>153</v>
      </c>
      <c r="E37" s="60">
        <v>1981</v>
      </c>
      <c r="F37" s="91">
        <v>1</v>
      </c>
      <c r="G37" s="63">
        <v>0</v>
      </c>
      <c r="H37" s="15">
        <v>75</v>
      </c>
      <c r="I37" s="64">
        <v>0.49663996993309051</v>
      </c>
      <c r="J37" s="65">
        <v>0</v>
      </c>
    </row>
    <row r="38" spans="1:10" x14ac:dyDescent="0.25">
      <c r="A38" s="102"/>
      <c r="B38" s="14">
        <v>18</v>
      </c>
      <c r="C38" s="60">
        <v>7</v>
      </c>
      <c r="D38" s="61" t="s">
        <v>154</v>
      </c>
      <c r="E38" s="60">
        <v>1980</v>
      </c>
      <c r="F38" s="91" t="s">
        <v>6</v>
      </c>
      <c r="G38" s="63">
        <v>0</v>
      </c>
      <c r="H38" s="15">
        <v>75</v>
      </c>
      <c r="I38" s="64">
        <v>0.49663996993309051</v>
      </c>
      <c r="J38" s="65">
        <v>0</v>
      </c>
    </row>
    <row r="39" spans="1:10" x14ac:dyDescent="0.25">
      <c r="A39" s="102"/>
      <c r="B39" s="14">
        <v>19</v>
      </c>
      <c r="C39" s="60">
        <v>8</v>
      </c>
      <c r="D39" s="61" t="s">
        <v>64</v>
      </c>
      <c r="E39" s="60">
        <v>1980</v>
      </c>
      <c r="F39" s="91" t="s">
        <v>5</v>
      </c>
      <c r="G39" s="63">
        <v>0</v>
      </c>
      <c r="H39" s="15">
        <v>75</v>
      </c>
      <c r="I39" s="64">
        <v>0.49663996993309051</v>
      </c>
      <c r="J39" s="65">
        <v>0</v>
      </c>
    </row>
    <row r="40" spans="1:10" x14ac:dyDescent="0.25">
      <c r="A40" s="102"/>
      <c r="B40" s="14">
        <v>20</v>
      </c>
      <c r="C40" s="60">
        <v>10</v>
      </c>
      <c r="D40" s="61" t="s">
        <v>42</v>
      </c>
      <c r="E40" s="60">
        <v>1977</v>
      </c>
      <c r="F40" s="91" t="s">
        <v>5</v>
      </c>
      <c r="G40" s="63">
        <v>0</v>
      </c>
      <c r="H40" s="15">
        <v>75</v>
      </c>
      <c r="I40" s="64">
        <v>0.49663996993309051</v>
      </c>
      <c r="J40" s="65">
        <v>0</v>
      </c>
    </row>
    <row r="41" spans="1:10" x14ac:dyDescent="0.25">
      <c r="A41" s="102"/>
      <c r="B41" s="14">
        <v>22</v>
      </c>
      <c r="C41" s="60">
        <v>13</v>
      </c>
      <c r="D41" s="61" t="s">
        <v>106</v>
      </c>
      <c r="E41" s="60">
        <v>1958</v>
      </c>
      <c r="F41" s="91" t="s">
        <v>5</v>
      </c>
      <c r="G41" s="63">
        <v>0</v>
      </c>
      <c r="H41" s="15">
        <v>75</v>
      </c>
      <c r="I41" s="64">
        <v>0.49663996993309051</v>
      </c>
      <c r="J41" s="65">
        <v>0</v>
      </c>
    </row>
    <row r="42" spans="1:10" x14ac:dyDescent="0.25">
      <c r="A42" s="102"/>
      <c r="B42" s="14">
        <v>23</v>
      </c>
      <c r="C42" s="60">
        <v>14</v>
      </c>
      <c r="D42" s="61" t="s">
        <v>155</v>
      </c>
      <c r="E42" s="60">
        <v>1975</v>
      </c>
      <c r="F42" s="91">
        <v>1</v>
      </c>
      <c r="G42" s="63">
        <v>0</v>
      </c>
      <c r="H42" s="15">
        <v>75</v>
      </c>
      <c r="I42" s="64">
        <v>0.49663996993309051</v>
      </c>
      <c r="J42" s="65">
        <v>0</v>
      </c>
    </row>
    <row r="43" spans="1:10" x14ac:dyDescent="0.25">
      <c r="A43" s="102"/>
      <c r="B43" s="14">
        <v>24</v>
      </c>
      <c r="C43" s="60">
        <v>15</v>
      </c>
      <c r="D43" s="61" t="s">
        <v>83</v>
      </c>
      <c r="E43" s="60">
        <v>1975</v>
      </c>
      <c r="F43" s="91">
        <v>1</v>
      </c>
      <c r="G43" s="63">
        <v>0</v>
      </c>
      <c r="H43" s="15">
        <v>75</v>
      </c>
      <c r="I43" s="64">
        <v>0.49663996993309051</v>
      </c>
      <c r="J43" s="65">
        <v>0</v>
      </c>
    </row>
    <row r="44" spans="1:10" x14ac:dyDescent="0.25">
      <c r="A44" s="102"/>
      <c r="B44" s="14">
        <v>27</v>
      </c>
      <c r="C44" s="60">
        <v>19</v>
      </c>
      <c r="D44" s="61" t="s">
        <v>156</v>
      </c>
      <c r="E44" s="60">
        <v>1982</v>
      </c>
      <c r="F44" s="91">
        <v>1</v>
      </c>
      <c r="G44" s="63">
        <v>0</v>
      </c>
      <c r="H44" s="15">
        <v>75</v>
      </c>
      <c r="I44" s="64">
        <v>0.49663996993309051</v>
      </c>
      <c r="J44" s="65">
        <v>0</v>
      </c>
    </row>
    <row r="45" spans="1:10" x14ac:dyDescent="0.25">
      <c r="A45" s="102"/>
      <c r="B45" s="14">
        <v>28</v>
      </c>
      <c r="C45" s="60">
        <v>20</v>
      </c>
      <c r="D45" s="61" t="s">
        <v>157</v>
      </c>
      <c r="E45" s="60">
        <v>1980</v>
      </c>
      <c r="F45" s="91">
        <v>1</v>
      </c>
      <c r="G45" s="63">
        <v>0</v>
      </c>
      <c r="H45" s="15">
        <v>75</v>
      </c>
      <c r="I45" s="64">
        <v>0.49663996993309051</v>
      </c>
      <c r="J45" s="65">
        <v>0</v>
      </c>
    </row>
    <row r="46" spans="1:10" x14ac:dyDescent="0.25">
      <c r="A46" s="102"/>
      <c r="B46" s="14">
        <v>32</v>
      </c>
      <c r="C46" s="60">
        <v>24</v>
      </c>
      <c r="D46" s="61" t="s">
        <v>158</v>
      </c>
      <c r="E46" s="60">
        <v>1974</v>
      </c>
      <c r="F46" s="91" t="s">
        <v>6</v>
      </c>
      <c r="G46" s="63">
        <v>0</v>
      </c>
      <c r="H46" s="15">
        <v>75</v>
      </c>
      <c r="I46" s="64">
        <v>0.49663996993309051</v>
      </c>
      <c r="J46" s="65">
        <v>0</v>
      </c>
    </row>
    <row r="47" spans="1:10" x14ac:dyDescent="0.25">
      <c r="A47" s="102"/>
      <c r="B47" s="14">
        <v>33</v>
      </c>
      <c r="C47" s="60">
        <v>26</v>
      </c>
      <c r="D47" s="61" t="s">
        <v>159</v>
      </c>
      <c r="E47" s="60">
        <v>1980</v>
      </c>
      <c r="F47" s="91">
        <v>1</v>
      </c>
      <c r="G47" s="63">
        <v>0</v>
      </c>
      <c r="H47" s="15">
        <v>75</v>
      </c>
      <c r="I47" s="64">
        <v>0.49663996993309051</v>
      </c>
      <c r="J47" s="65">
        <v>0</v>
      </c>
    </row>
    <row r="48" spans="1:10" x14ac:dyDescent="0.25">
      <c r="A48" s="102"/>
      <c r="B48" s="14">
        <v>36</v>
      </c>
      <c r="C48" s="60">
        <v>32</v>
      </c>
      <c r="D48" s="61" t="s">
        <v>45</v>
      </c>
      <c r="E48" s="60">
        <v>1982</v>
      </c>
      <c r="F48" s="91">
        <v>1</v>
      </c>
      <c r="G48" s="63">
        <v>0</v>
      </c>
      <c r="H48" s="15">
        <v>75</v>
      </c>
      <c r="I48" s="64">
        <v>0.49663996993309051</v>
      </c>
      <c r="J48" s="65">
        <v>0</v>
      </c>
    </row>
    <row r="49" spans="1:11" x14ac:dyDescent="0.25">
      <c r="A49" s="102"/>
      <c r="B49" s="14">
        <v>37</v>
      </c>
      <c r="C49" s="60">
        <v>33</v>
      </c>
      <c r="D49" s="61" t="s">
        <v>80</v>
      </c>
      <c r="E49" s="60">
        <v>1984</v>
      </c>
      <c r="F49" s="91" t="s">
        <v>5</v>
      </c>
      <c r="G49" s="63">
        <v>0</v>
      </c>
      <c r="H49" s="15">
        <v>75</v>
      </c>
      <c r="I49" s="64">
        <v>0.49663996993309051</v>
      </c>
      <c r="J49" s="65">
        <v>0</v>
      </c>
    </row>
    <row r="50" spans="1:11" x14ac:dyDescent="0.25">
      <c r="A50" s="102"/>
      <c r="B50" s="14">
        <v>38</v>
      </c>
      <c r="C50" s="60">
        <v>34</v>
      </c>
      <c r="D50" s="61" t="s">
        <v>160</v>
      </c>
      <c r="E50" s="60">
        <v>1971</v>
      </c>
      <c r="F50" s="91">
        <v>1</v>
      </c>
      <c r="G50" s="63">
        <v>0</v>
      </c>
      <c r="H50" s="15">
        <v>75</v>
      </c>
      <c r="I50" s="64">
        <v>0.49663996993309051</v>
      </c>
      <c r="J50" s="65">
        <v>0</v>
      </c>
    </row>
    <row r="51" spans="1:11" x14ac:dyDescent="0.25">
      <c r="A51" s="102"/>
      <c r="B51" s="14">
        <v>39</v>
      </c>
      <c r="C51" s="60">
        <v>39</v>
      </c>
      <c r="D51" s="61" t="s">
        <v>161</v>
      </c>
      <c r="E51" s="60">
        <v>1978</v>
      </c>
      <c r="F51" s="62">
        <v>1</v>
      </c>
      <c r="G51" s="63">
        <v>0</v>
      </c>
      <c r="H51" s="15">
        <v>75</v>
      </c>
      <c r="I51" s="64">
        <v>0.49663996993309051</v>
      </c>
      <c r="J51" s="65">
        <v>0</v>
      </c>
    </row>
    <row r="52" spans="1:11" ht="12.75" customHeight="1" x14ac:dyDescent="0.25">
      <c r="A52" s="10"/>
    </row>
    <row r="53" spans="1:11" ht="12.75" customHeight="1" x14ac:dyDescent="0.25">
      <c r="A53" s="10"/>
    </row>
    <row r="54" spans="1:11" ht="12.75" customHeight="1" x14ac:dyDescent="0.25">
      <c r="A54" s="10"/>
    </row>
    <row r="55" spans="1:11" ht="12.75" customHeight="1" x14ac:dyDescent="0.25">
      <c r="A55" s="10"/>
    </row>
    <row r="56" spans="1:11" ht="12.75" customHeight="1" x14ac:dyDescent="0.25">
      <c r="A56" s="10"/>
    </row>
    <row r="57" spans="1:11" ht="12.75" customHeight="1" x14ac:dyDescent="0.25">
      <c r="A57" s="102"/>
    </row>
    <row r="58" spans="1:11" s="17" customFormat="1" ht="12.75" customHeight="1" x14ac:dyDescent="0.25">
      <c r="A58" s="102"/>
      <c r="B58"/>
      <c r="C58"/>
      <c r="D58"/>
      <c r="E58"/>
      <c r="F58"/>
      <c r="G58"/>
      <c r="H58"/>
      <c r="I58"/>
      <c r="J58"/>
      <c r="K58"/>
    </row>
    <row r="59" spans="1:11" ht="13.5" customHeight="1" x14ac:dyDescent="0.25">
      <c r="A59" s="10"/>
    </row>
  </sheetData>
  <sortState ref="A13:AC51">
    <sortCondition descending="1" ref="J13:J51"/>
  </sortState>
  <mergeCells count="11">
    <mergeCell ref="B7:J7"/>
    <mergeCell ref="B2:J2"/>
    <mergeCell ref="B3:J3"/>
    <mergeCell ref="B4:J4"/>
    <mergeCell ref="I11:I12"/>
    <mergeCell ref="E11:E12"/>
    <mergeCell ref="F11:F12"/>
    <mergeCell ref="G11:G12"/>
    <mergeCell ref="B11:B12"/>
    <mergeCell ref="C11:C12"/>
    <mergeCell ref="D11:D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workbookViewId="0">
      <selection activeCell="G16" sqref="G16"/>
    </sheetView>
  </sheetViews>
  <sheetFormatPr defaultRowHeight="15" x14ac:dyDescent="0.25"/>
  <cols>
    <col min="1" max="1" width="2.7109375" style="6" customWidth="1"/>
    <col min="2" max="3" width="6.7109375" customWidth="1"/>
    <col min="4" max="4" width="35.7109375" customWidth="1"/>
    <col min="5" max="6" width="7.7109375" customWidth="1"/>
    <col min="7" max="7" width="14" customWidth="1"/>
    <col min="8" max="10" width="9.140625" customWidth="1"/>
  </cols>
  <sheetData>
    <row r="1" spans="1:10" s="3" customFormat="1" ht="12.75" x14ac:dyDescent="0.2">
      <c r="A1" s="1"/>
    </row>
    <row r="2" spans="1:10" s="3" customFormat="1" ht="18" x14ac:dyDescent="0.25">
      <c r="A2" s="1"/>
      <c r="B2" s="140" t="s">
        <v>96</v>
      </c>
      <c r="C2" s="140"/>
      <c r="D2" s="140"/>
      <c r="E2" s="140"/>
      <c r="F2" s="140"/>
      <c r="G2" s="140"/>
      <c r="H2" s="140"/>
      <c r="I2" s="140"/>
      <c r="J2" s="140"/>
    </row>
    <row r="3" spans="1:10" s="3" customFormat="1" ht="18" x14ac:dyDescent="0.25">
      <c r="A3" s="1"/>
      <c r="B3" s="140" t="s">
        <v>162</v>
      </c>
      <c r="C3" s="140"/>
      <c r="D3" s="140"/>
      <c r="E3" s="140"/>
      <c r="F3" s="140"/>
      <c r="G3" s="140"/>
      <c r="H3" s="140"/>
      <c r="I3" s="140"/>
      <c r="J3" s="140"/>
    </row>
    <row r="4" spans="1:10" s="3" customFormat="1" x14ac:dyDescent="0.25">
      <c r="A4" s="1"/>
      <c r="B4" s="141" t="s">
        <v>97</v>
      </c>
      <c r="C4" s="141"/>
      <c r="D4" s="141"/>
      <c r="E4" s="141"/>
      <c r="F4" s="141"/>
      <c r="G4" s="141"/>
      <c r="H4" s="141"/>
      <c r="I4" s="141"/>
      <c r="J4" s="141"/>
    </row>
    <row r="5" spans="1:10" s="3" customFormat="1" x14ac:dyDescent="0.25">
      <c r="A5" s="1"/>
      <c r="B5" t="s">
        <v>163</v>
      </c>
      <c r="C5"/>
      <c r="D5"/>
      <c r="E5"/>
      <c r="F5" s="5"/>
      <c r="G5" s="4"/>
      <c r="H5" s="4"/>
      <c r="I5" s="4"/>
      <c r="J5" s="49" t="s">
        <v>144</v>
      </c>
    </row>
    <row r="6" spans="1:10" s="3" customFormat="1" x14ac:dyDescent="0.2">
      <c r="A6" s="2"/>
      <c r="B6" s="9"/>
      <c r="C6" s="9"/>
      <c r="D6" s="9"/>
      <c r="E6" s="9"/>
    </row>
    <row r="7" spans="1:10" s="3" customFormat="1" ht="15.75" x14ac:dyDescent="0.25">
      <c r="A7" s="2"/>
      <c r="B7" s="139" t="s">
        <v>88</v>
      </c>
      <c r="C7" s="139"/>
      <c r="D7" s="139"/>
      <c r="E7" s="139"/>
      <c r="F7" s="139"/>
      <c r="G7" s="139"/>
      <c r="H7" s="139"/>
      <c r="I7" s="139"/>
      <c r="J7" s="139"/>
    </row>
    <row r="8" spans="1:10" s="3" customFormat="1" x14ac:dyDescent="0.25">
      <c r="A8" s="2"/>
      <c r="B8"/>
      <c r="C8"/>
      <c r="D8"/>
      <c r="E8"/>
    </row>
    <row r="9" spans="1:10" s="3" customFormat="1" x14ac:dyDescent="0.25">
      <c r="A9" s="1"/>
      <c r="B9"/>
      <c r="C9"/>
      <c r="D9"/>
      <c r="E9"/>
      <c r="F9" s="26"/>
      <c r="G9" s="26"/>
      <c r="H9" s="26"/>
      <c r="I9" s="26"/>
      <c r="J9" s="26"/>
    </row>
    <row r="10" spans="1:10" ht="15.75" thickBot="1" x14ac:dyDescent="0.3">
      <c r="A10" s="7"/>
    </row>
    <row r="11" spans="1:10" ht="45" customHeight="1" x14ac:dyDescent="0.25">
      <c r="A11" s="8"/>
      <c r="B11" s="137" t="s">
        <v>0</v>
      </c>
      <c r="C11" s="142" t="s">
        <v>3</v>
      </c>
      <c r="D11" s="146" t="s">
        <v>4</v>
      </c>
      <c r="E11" s="144" t="s">
        <v>1</v>
      </c>
      <c r="F11" s="149" t="s">
        <v>2</v>
      </c>
      <c r="G11" s="144" t="s">
        <v>180</v>
      </c>
      <c r="H11" s="105" t="s">
        <v>92</v>
      </c>
      <c r="I11" s="146" t="s">
        <v>93</v>
      </c>
      <c r="J11" s="103" t="s">
        <v>94</v>
      </c>
    </row>
    <row r="12" spans="1:10" s="9" customFormat="1" ht="15.75" thickBot="1" x14ac:dyDescent="0.3">
      <c r="A12" s="8"/>
      <c r="B12" s="138"/>
      <c r="C12" s="143"/>
      <c r="D12" s="148"/>
      <c r="E12" s="145">
        <v>0</v>
      </c>
      <c r="F12" s="150">
        <v>0</v>
      </c>
      <c r="G12" s="145"/>
      <c r="H12" s="82">
        <v>100</v>
      </c>
      <c r="I12" s="147"/>
      <c r="J12" s="104" t="s">
        <v>95</v>
      </c>
    </row>
    <row r="13" spans="1:10" x14ac:dyDescent="0.25">
      <c r="A13" s="102"/>
      <c r="B13" s="12">
        <v>1</v>
      </c>
      <c r="C13" s="54">
        <v>49</v>
      </c>
      <c r="D13" s="55" t="s">
        <v>164</v>
      </c>
      <c r="E13" s="54">
        <v>1984</v>
      </c>
      <c r="F13" s="87">
        <v>1</v>
      </c>
      <c r="G13" s="56">
        <v>125.31652759934038</v>
      </c>
      <c r="H13" s="13">
        <v>100</v>
      </c>
      <c r="I13" s="58">
        <v>0.79797934012118577</v>
      </c>
      <c r="J13" s="59">
        <v>100</v>
      </c>
    </row>
    <row r="14" spans="1:10" x14ac:dyDescent="0.25">
      <c r="A14" s="102"/>
      <c r="B14" s="14">
        <v>3</v>
      </c>
      <c r="C14" s="60">
        <v>28</v>
      </c>
      <c r="D14" s="61" t="s">
        <v>27</v>
      </c>
      <c r="E14" s="60">
        <v>1973</v>
      </c>
      <c r="F14" s="91">
        <v>1</v>
      </c>
      <c r="G14" s="63">
        <v>100</v>
      </c>
      <c r="H14" s="15">
        <v>100</v>
      </c>
      <c r="I14" s="64">
        <v>0.79797934012118577</v>
      </c>
      <c r="J14" s="65">
        <v>79.797934012118574</v>
      </c>
    </row>
    <row r="15" spans="1:10" x14ac:dyDescent="0.25">
      <c r="A15" s="102"/>
      <c r="B15" s="14">
        <v>2</v>
      </c>
      <c r="C15" s="60">
        <v>16</v>
      </c>
      <c r="D15" s="61" t="s">
        <v>51</v>
      </c>
      <c r="E15" s="60">
        <v>1982</v>
      </c>
      <c r="F15" s="91" t="s">
        <v>5</v>
      </c>
      <c r="G15" s="63">
        <v>100</v>
      </c>
      <c r="H15" s="15">
        <v>100</v>
      </c>
      <c r="I15" s="64">
        <v>0.79797934012118577</v>
      </c>
      <c r="J15" s="65">
        <v>79.797934012118574</v>
      </c>
    </row>
    <row r="16" spans="1:10" x14ac:dyDescent="0.25">
      <c r="A16" s="102"/>
      <c r="B16" s="14">
        <v>4</v>
      </c>
      <c r="C16" s="60">
        <v>47</v>
      </c>
      <c r="D16" s="61" t="s">
        <v>165</v>
      </c>
      <c r="E16" s="60">
        <v>1978</v>
      </c>
      <c r="F16" s="91">
        <v>1</v>
      </c>
      <c r="G16" s="63">
        <v>75.435259653016232</v>
      </c>
      <c r="H16" s="15">
        <v>100</v>
      </c>
      <c r="I16" s="64">
        <v>0.79797934012118577</v>
      </c>
      <c r="J16" s="65">
        <v>60.195778719784201</v>
      </c>
    </row>
    <row r="17" spans="1:10" x14ac:dyDescent="0.25">
      <c r="A17" s="102"/>
      <c r="B17" s="14">
        <v>5</v>
      </c>
      <c r="C17" s="60">
        <v>23</v>
      </c>
      <c r="D17" s="61" t="s">
        <v>46</v>
      </c>
      <c r="E17" s="60">
        <v>1985</v>
      </c>
      <c r="F17" s="91">
        <v>1</v>
      </c>
      <c r="G17" s="63">
        <v>67.163634524659145</v>
      </c>
      <c r="H17" s="15">
        <v>100</v>
      </c>
      <c r="I17" s="64">
        <v>0.79797934012118577</v>
      </c>
      <c r="J17" s="65">
        <v>53.595192758127993</v>
      </c>
    </row>
    <row r="18" spans="1:10" x14ac:dyDescent="0.25">
      <c r="A18" s="102"/>
      <c r="B18" s="14">
        <v>6</v>
      </c>
      <c r="C18" s="60">
        <v>36</v>
      </c>
      <c r="D18" s="61" t="s">
        <v>145</v>
      </c>
      <c r="E18" s="60">
        <v>1978</v>
      </c>
      <c r="F18" s="91">
        <v>1</v>
      </c>
      <c r="G18" s="63">
        <v>59.779310095783764</v>
      </c>
      <c r="H18" s="15">
        <v>100</v>
      </c>
      <c r="I18" s="64">
        <v>0.79797934012118577</v>
      </c>
      <c r="J18" s="65">
        <v>47.702654423133268</v>
      </c>
    </row>
    <row r="19" spans="1:10" x14ac:dyDescent="0.25">
      <c r="A19" s="102"/>
      <c r="B19" s="14">
        <v>7</v>
      </c>
      <c r="C19" s="60">
        <v>25</v>
      </c>
      <c r="D19" s="61" t="s">
        <v>148</v>
      </c>
      <c r="E19" s="60">
        <v>1980</v>
      </c>
      <c r="F19" s="91" t="s">
        <v>140</v>
      </c>
      <c r="G19" s="63">
        <v>49.892388964977499</v>
      </c>
      <c r="H19" s="15">
        <v>100</v>
      </c>
      <c r="I19" s="64">
        <v>0.79797934012118577</v>
      </c>
      <c r="J19" s="65">
        <v>39.813095623342278</v>
      </c>
    </row>
    <row r="20" spans="1:10" x14ac:dyDescent="0.25">
      <c r="A20" s="102"/>
      <c r="B20" s="14">
        <v>8</v>
      </c>
      <c r="C20" s="60">
        <v>22</v>
      </c>
      <c r="D20" s="61" t="s">
        <v>8</v>
      </c>
      <c r="E20" s="60">
        <v>1970</v>
      </c>
      <c r="F20" s="91" t="s">
        <v>6</v>
      </c>
      <c r="G20" s="63">
        <v>45.324622294814212</v>
      </c>
      <c r="H20" s="15">
        <v>100</v>
      </c>
      <c r="I20" s="64">
        <v>0.79797934012118577</v>
      </c>
      <c r="J20" s="65">
        <v>36.168112190057826</v>
      </c>
    </row>
    <row r="21" spans="1:10" x14ac:dyDescent="0.25">
      <c r="A21" s="102"/>
      <c r="B21" s="14">
        <v>9</v>
      </c>
      <c r="C21" s="60">
        <v>29</v>
      </c>
      <c r="D21" s="61" t="s">
        <v>75</v>
      </c>
      <c r="E21" s="60">
        <v>1967</v>
      </c>
      <c r="F21" s="91">
        <v>1</v>
      </c>
      <c r="G21" s="63">
        <v>43.936300530828909</v>
      </c>
      <c r="H21" s="15">
        <v>100</v>
      </c>
      <c r="I21" s="64">
        <v>0.79797934012118577</v>
      </c>
      <c r="J21" s="65">
        <v>35.06026010495696</v>
      </c>
    </row>
    <row r="22" spans="1:10" x14ac:dyDescent="0.25">
      <c r="A22" s="102"/>
      <c r="B22" s="14">
        <v>10</v>
      </c>
      <c r="C22" s="60">
        <v>41</v>
      </c>
      <c r="D22" s="61" t="s">
        <v>60</v>
      </c>
      <c r="E22" s="60">
        <v>1983</v>
      </c>
      <c r="F22" s="91" t="s">
        <v>6</v>
      </c>
      <c r="G22" s="63">
        <v>42.711798082567007</v>
      </c>
      <c r="H22" s="15">
        <v>100</v>
      </c>
      <c r="I22" s="64">
        <v>0.79797934012118577</v>
      </c>
      <c r="J22" s="65">
        <v>34.083132449316146</v>
      </c>
    </row>
    <row r="23" spans="1:10" x14ac:dyDescent="0.25">
      <c r="A23" s="102"/>
      <c r="B23" s="14">
        <v>11</v>
      </c>
      <c r="C23" s="60">
        <v>24</v>
      </c>
      <c r="D23" s="61" t="s">
        <v>158</v>
      </c>
      <c r="E23" s="60">
        <v>1974</v>
      </c>
      <c r="F23" s="91" t="s">
        <v>6</v>
      </c>
      <c r="G23" s="63">
        <v>39.771335238873007</v>
      </c>
      <c r="H23" s="15">
        <v>100</v>
      </c>
      <c r="I23" s="64">
        <v>0.79797934012118577</v>
      </c>
      <c r="J23" s="65">
        <v>31.736703849654344</v>
      </c>
    </row>
    <row r="24" spans="1:10" x14ac:dyDescent="0.25">
      <c r="A24" s="102"/>
      <c r="B24" s="14">
        <v>12</v>
      </c>
      <c r="C24" s="60">
        <v>9</v>
      </c>
      <c r="D24" s="61" t="s">
        <v>47</v>
      </c>
      <c r="E24" s="60">
        <v>1969</v>
      </c>
      <c r="F24" s="91" t="s">
        <v>5</v>
      </c>
      <c r="G24" s="63">
        <v>37.389943259636077</v>
      </c>
      <c r="H24" s="15">
        <v>100</v>
      </c>
      <c r="I24" s="64">
        <v>0.79797934012118577</v>
      </c>
      <c r="J24" s="65">
        <v>29.836402249492973</v>
      </c>
    </row>
    <row r="25" spans="1:10" x14ac:dyDescent="0.25">
      <c r="A25" s="102"/>
      <c r="B25" s="14">
        <v>13</v>
      </c>
      <c r="C25" s="60">
        <v>31</v>
      </c>
      <c r="D25" s="61" t="s">
        <v>141</v>
      </c>
      <c r="E25" s="60">
        <v>1985</v>
      </c>
      <c r="F25" s="91">
        <v>1</v>
      </c>
      <c r="G25" s="63">
        <v>36.685580121306984</v>
      </c>
      <c r="H25" s="15">
        <v>100</v>
      </c>
      <c r="I25" s="64">
        <v>0.79797934012118577</v>
      </c>
      <c r="J25" s="65">
        <v>29.274335017163438</v>
      </c>
    </row>
    <row r="26" spans="1:10" x14ac:dyDescent="0.25">
      <c r="A26" s="102"/>
      <c r="B26" s="14">
        <v>14</v>
      </c>
      <c r="C26" s="60">
        <v>38</v>
      </c>
      <c r="D26" s="61" t="s">
        <v>147</v>
      </c>
      <c r="E26" s="60">
        <v>1981</v>
      </c>
      <c r="F26" s="91">
        <v>1</v>
      </c>
      <c r="G26" s="63">
        <v>34.86597534729016</v>
      </c>
      <c r="H26" s="15">
        <v>100</v>
      </c>
      <c r="I26" s="64">
        <v>0.79797934012118577</v>
      </c>
      <c r="J26" s="65">
        <v>27.822328000312133</v>
      </c>
    </row>
    <row r="27" spans="1:10" x14ac:dyDescent="0.25">
      <c r="A27" s="102"/>
      <c r="B27" s="14">
        <v>15</v>
      </c>
      <c r="C27" s="60">
        <v>50</v>
      </c>
      <c r="D27" s="61" t="s">
        <v>166</v>
      </c>
      <c r="E27" s="60">
        <v>1983</v>
      </c>
      <c r="F27" s="91">
        <v>1</v>
      </c>
      <c r="G27" s="63">
        <v>33.26159264331833</v>
      </c>
      <c r="H27" s="15">
        <v>100</v>
      </c>
      <c r="I27" s="64">
        <v>0.79797934012118577</v>
      </c>
      <c r="J27" s="65">
        <v>26.542063748894847</v>
      </c>
    </row>
    <row r="28" spans="1:10" x14ac:dyDescent="0.25">
      <c r="A28" s="102"/>
      <c r="B28" s="14">
        <v>16</v>
      </c>
      <c r="C28" s="60">
        <v>27</v>
      </c>
      <c r="D28" s="61" t="s">
        <v>70</v>
      </c>
      <c r="E28" s="60">
        <v>1978</v>
      </c>
      <c r="F28" s="91" t="s">
        <v>5</v>
      </c>
      <c r="G28" s="63">
        <v>19.389551946781452</v>
      </c>
      <c r="H28" s="15">
        <v>100</v>
      </c>
      <c r="I28" s="64">
        <v>0.79797934012118577</v>
      </c>
      <c r="J28" s="65">
        <v>15.472461867738117</v>
      </c>
    </row>
    <row r="29" spans="1:10" x14ac:dyDescent="0.25">
      <c r="A29" s="102"/>
      <c r="B29" s="14">
        <v>17</v>
      </c>
      <c r="C29" s="60">
        <v>21</v>
      </c>
      <c r="D29" s="61" t="s">
        <v>119</v>
      </c>
      <c r="E29" s="60" t="s">
        <v>86</v>
      </c>
      <c r="F29" s="91">
        <v>1</v>
      </c>
      <c r="G29" s="63">
        <v>18.078653883780081</v>
      </c>
      <c r="H29" s="15">
        <v>100</v>
      </c>
      <c r="I29" s="64">
        <v>0.79797934012118577</v>
      </c>
      <c r="J29" s="65">
        <v>14.426392296458141</v>
      </c>
    </row>
    <row r="30" spans="1:10" x14ac:dyDescent="0.25">
      <c r="A30" s="102"/>
      <c r="B30" s="14">
        <v>18</v>
      </c>
      <c r="C30" s="60">
        <v>37</v>
      </c>
      <c r="D30" s="61" t="s">
        <v>146</v>
      </c>
      <c r="E30" s="60">
        <v>1978</v>
      </c>
      <c r="F30" s="91">
        <v>1</v>
      </c>
      <c r="G30" s="63">
        <v>16.161220896106435</v>
      </c>
      <c r="H30" s="15">
        <v>100</v>
      </c>
      <c r="I30" s="64">
        <v>0.79797934012118577</v>
      </c>
      <c r="J30" s="65">
        <v>12.896320386227732</v>
      </c>
    </row>
    <row r="31" spans="1:10" x14ac:dyDescent="0.25">
      <c r="A31" s="102"/>
      <c r="B31" s="14">
        <v>24</v>
      </c>
      <c r="C31" s="60">
        <v>6</v>
      </c>
      <c r="D31" s="61" t="s">
        <v>153</v>
      </c>
      <c r="E31" s="60">
        <v>1981</v>
      </c>
      <c r="F31" s="91">
        <v>1</v>
      </c>
      <c r="G31" s="63">
        <v>0</v>
      </c>
      <c r="H31" s="15">
        <v>100</v>
      </c>
      <c r="I31" s="64">
        <v>0.79797934012118577</v>
      </c>
      <c r="J31" s="65">
        <v>0</v>
      </c>
    </row>
    <row r="32" spans="1:10" x14ac:dyDescent="0.25">
      <c r="A32" s="102"/>
      <c r="B32" s="14">
        <v>32</v>
      </c>
      <c r="C32" s="60">
        <v>17</v>
      </c>
      <c r="D32" s="61" t="s">
        <v>110</v>
      </c>
      <c r="E32" s="60">
        <v>1973</v>
      </c>
      <c r="F32" s="91">
        <v>1</v>
      </c>
      <c r="G32" s="63">
        <v>0</v>
      </c>
      <c r="H32" s="15">
        <v>100</v>
      </c>
      <c r="I32" s="64">
        <v>0.79797934012118577</v>
      </c>
      <c r="J32" s="65">
        <v>0</v>
      </c>
    </row>
    <row r="33" spans="1:10" x14ac:dyDescent="0.25">
      <c r="A33" s="102"/>
      <c r="B33" s="14">
        <v>49</v>
      </c>
      <c r="C33" s="60">
        <v>48</v>
      </c>
      <c r="D33" s="61" t="s">
        <v>16</v>
      </c>
      <c r="E33" s="60">
        <v>1974</v>
      </c>
      <c r="F33" s="91" t="s">
        <v>5</v>
      </c>
      <c r="G33" s="63">
        <v>0</v>
      </c>
      <c r="H33" s="15">
        <v>100</v>
      </c>
      <c r="I33" s="64">
        <v>0.79797934012118577</v>
      </c>
      <c r="J33" s="65">
        <v>0</v>
      </c>
    </row>
    <row r="34" spans="1:10" x14ac:dyDescent="0.25">
      <c r="A34" s="102"/>
      <c r="B34" s="14">
        <v>33</v>
      </c>
      <c r="C34" s="60">
        <v>18</v>
      </c>
      <c r="D34" s="61" t="s">
        <v>118</v>
      </c>
      <c r="E34" s="60">
        <v>1978</v>
      </c>
      <c r="F34" s="91">
        <v>1</v>
      </c>
      <c r="G34" s="63">
        <v>0</v>
      </c>
      <c r="H34" s="15">
        <v>100</v>
      </c>
      <c r="I34" s="64">
        <v>0.79797934012118577</v>
      </c>
      <c r="J34" s="65">
        <v>0</v>
      </c>
    </row>
    <row r="35" spans="1:10" x14ac:dyDescent="0.25">
      <c r="A35" s="102"/>
      <c r="B35" s="14">
        <v>43</v>
      </c>
      <c r="C35" s="60">
        <v>40</v>
      </c>
      <c r="D35" s="61" t="s">
        <v>120</v>
      </c>
      <c r="E35" s="60">
        <v>1963</v>
      </c>
      <c r="F35" s="91">
        <v>1</v>
      </c>
      <c r="G35" s="63">
        <v>0</v>
      </c>
      <c r="H35" s="15">
        <v>100</v>
      </c>
      <c r="I35" s="64">
        <v>0.79797934012118577</v>
      </c>
      <c r="J35" s="65">
        <v>0</v>
      </c>
    </row>
    <row r="36" spans="1:10" x14ac:dyDescent="0.25">
      <c r="A36" s="102"/>
      <c r="B36" s="14">
        <v>29</v>
      </c>
      <c r="C36" s="60">
        <v>12</v>
      </c>
      <c r="D36" s="61" t="s">
        <v>137</v>
      </c>
      <c r="E36" s="60">
        <v>1962</v>
      </c>
      <c r="F36" s="91">
        <v>1</v>
      </c>
      <c r="G36" s="63">
        <v>0</v>
      </c>
      <c r="H36" s="15">
        <v>100</v>
      </c>
      <c r="I36" s="64">
        <v>0.79797934012118577</v>
      </c>
      <c r="J36" s="65">
        <v>0</v>
      </c>
    </row>
    <row r="37" spans="1:10" x14ac:dyDescent="0.25">
      <c r="A37" s="102"/>
      <c r="B37" s="14">
        <v>34</v>
      </c>
      <c r="C37" s="60">
        <v>19</v>
      </c>
      <c r="D37" s="61" t="s">
        <v>156</v>
      </c>
      <c r="E37" s="60">
        <v>1982</v>
      </c>
      <c r="F37" s="91">
        <v>1</v>
      </c>
      <c r="G37" s="63">
        <v>0</v>
      </c>
      <c r="H37" s="15">
        <v>100</v>
      </c>
      <c r="I37" s="64">
        <v>0.79797934012118577</v>
      </c>
      <c r="J37" s="65">
        <v>0</v>
      </c>
    </row>
    <row r="38" spans="1:10" x14ac:dyDescent="0.25">
      <c r="A38" s="102"/>
      <c r="B38" s="14">
        <v>40</v>
      </c>
      <c r="C38" s="60">
        <v>34</v>
      </c>
      <c r="D38" s="61" t="s">
        <v>160</v>
      </c>
      <c r="E38" s="60">
        <v>1971</v>
      </c>
      <c r="F38" s="91">
        <v>1</v>
      </c>
      <c r="G38" s="63">
        <v>0</v>
      </c>
      <c r="H38" s="15">
        <v>100</v>
      </c>
      <c r="I38" s="64">
        <v>0.79797934012118577</v>
      </c>
      <c r="J38" s="65">
        <v>0</v>
      </c>
    </row>
    <row r="39" spans="1:10" x14ac:dyDescent="0.25">
      <c r="A39" s="102"/>
      <c r="B39" s="14">
        <v>20</v>
      </c>
      <c r="C39" s="60">
        <v>2</v>
      </c>
      <c r="D39" s="61" t="s">
        <v>40</v>
      </c>
      <c r="E39" s="60">
        <v>1963</v>
      </c>
      <c r="F39" s="91" t="s">
        <v>5</v>
      </c>
      <c r="G39" s="63">
        <v>0</v>
      </c>
      <c r="H39" s="15">
        <v>100</v>
      </c>
      <c r="I39" s="64">
        <v>0.79797934012118577</v>
      </c>
      <c r="J39" s="65">
        <v>0</v>
      </c>
    </row>
    <row r="40" spans="1:10" x14ac:dyDescent="0.25">
      <c r="A40" s="102"/>
      <c r="B40" s="14">
        <v>42</v>
      </c>
      <c r="C40" s="60">
        <v>39</v>
      </c>
      <c r="D40" s="61" t="s">
        <v>161</v>
      </c>
      <c r="E40" s="60">
        <v>1978</v>
      </c>
      <c r="F40" s="91">
        <v>1</v>
      </c>
      <c r="G40" s="63">
        <v>0</v>
      </c>
      <c r="H40" s="15">
        <v>100</v>
      </c>
      <c r="I40" s="64">
        <v>0.79797934012118577</v>
      </c>
      <c r="J40" s="65">
        <v>0</v>
      </c>
    </row>
    <row r="41" spans="1:10" x14ac:dyDescent="0.25">
      <c r="A41" s="102"/>
      <c r="B41" s="14">
        <v>23</v>
      </c>
      <c r="C41" s="60">
        <v>5</v>
      </c>
      <c r="D41" s="61" t="s">
        <v>152</v>
      </c>
      <c r="E41" s="60">
        <v>1982</v>
      </c>
      <c r="F41" s="91">
        <v>1</v>
      </c>
      <c r="G41" s="63">
        <v>0</v>
      </c>
      <c r="H41" s="15">
        <v>100</v>
      </c>
      <c r="I41" s="64">
        <v>0.79797934012118577</v>
      </c>
      <c r="J41" s="65">
        <v>0</v>
      </c>
    </row>
    <row r="42" spans="1:10" x14ac:dyDescent="0.25">
      <c r="A42" s="102"/>
      <c r="B42" s="14">
        <v>35</v>
      </c>
      <c r="C42" s="60">
        <v>20</v>
      </c>
      <c r="D42" s="61" t="s">
        <v>157</v>
      </c>
      <c r="E42" s="60">
        <v>1980</v>
      </c>
      <c r="F42" s="91">
        <v>1</v>
      </c>
      <c r="G42" s="63">
        <v>0</v>
      </c>
      <c r="H42" s="15">
        <v>100</v>
      </c>
      <c r="I42" s="64">
        <v>0.79797934012118577</v>
      </c>
      <c r="J42" s="65">
        <v>0</v>
      </c>
    </row>
    <row r="43" spans="1:10" x14ac:dyDescent="0.25">
      <c r="A43" s="102"/>
      <c r="B43" s="14">
        <v>27</v>
      </c>
      <c r="C43" s="60">
        <v>10</v>
      </c>
      <c r="D43" s="61" t="s">
        <v>42</v>
      </c>
      <c r="E43" s="60">
        <v>1977</v>
      </c>
      <c r="F43" s="91" t="s">
        <v>5</v>
      </c>
      <c r="G43" s="63">
        <v>0</v>
      </c>
      <c r="H43" s="15">
        <v>100</v>
      </c>
      <c r="I43" s="64">
        <v>0.79797934012118577</v>
      </c>
      <c r="J43" s="65">
        <v>0</v>
      </c>
    </row>
    <row r="44" spans="1:10" x14ac:dyDescent="0.25">
      <c r="A44" s="102"/>
      <c r="B44" s="14">
        <v>38</v>
      </c>
      <c r="C44" s="60">
        <v>32</v>
      </c>
      <c r="D44" s="61" t="s">
        <v>45</v>
      </c>
      <c r="E44" s="60">
        <v>1982</v>
      </c>
      <c r="F44" s="91">
        <v>1</v>
      </c>
      <c r="G44" s="63">
        <v>0</v>
      </c>
      <c r="H44" s="15">
        <v>100</v>
      </c>
      <c r="I44" s="64">
        <v>0.79797934012118577</v>
      </c>
      <c r="J44" s="65">
        <v>0</v>
      </c>
    </row>
    <row r="45" spans="1:10" x14ac:dyDescent="0.25">
      <c r="A45" s="102"/>
      <c r="B45" s="14">
        <v>28</v>
      </c>
      <c r="C45" s="60">
        <v>11</v>
      </c>
      <c r="D45" s="61" t="s">
        <v>79</v>
      </c>
      <c r="E45" s="60">
        <v>1996</v>
      </c>
      <c r="F45" s="91">
        <v>1</v>
      </c>
      <c r="G45" s="63">
        <v>0</v>
      </c>
      <c r="H45" s="15">
        <v>100</v>
      </c>
      <c r="I45" s="64">
        <v>0.79797934012118577</v>
      </c>
      <c r="J45" s="65">
        <v>0</v>
      </c>
    </row>
    <row r="46" spans="1:10" x14ac:dyDescent="0.25">
      <c r="A46" s="102"/>
      <c r="B46" s="14">
        <v>19</v>
      </c>
      <c r="C46" s="60">
        <v>1</v>
      </c>
      <c r="D46" s="61" t="s">
        <v>48</v>
      </c>
      <c r="E46" s="60">
        <v>1982</v>
      </c>
      <c r="F46" s="91" t="s">
        <v>5</v>
      </c>
      <c r="G46" s="63">
        <v>0</v>
      </c>
      <c r="H46" s="15">
        <v>100</v>
      </c>
      <c r="I46" s="64">
        <v>0.79797934012118577</v>
      </c>
      <c r="J46" s="65">
        <v>0</v>
      </c>
    </row>
    <row r="47" spans="1:10" x14ac:dyDescent="0.25">
      <c r="A47" s="102"/>
      <c r="B47" s="14">
        <v>39</v>
      </c>
      <c r="C47" s="60">
        <v>33</v>
      </c>
      <c r="D47" s="61" t="s">
        <v>80</v>
      </c>
      <c r="E47" s="60">
        <v>1984</v>
      </c>
      <c r="F47" s="91" t="s">
        <v>5</v>
      </c>
      <c r="G47" s="63">
        <v>0</v>
      </c>
      <c r="H47" s="15">
        <v>100</v>
      </c>
      <c r="I47" s="64">
        <v>0.79797934012118577</v>
      </c>
      <c r="J47" s="65">
        <v>0</v>
      </c>
    </row>
    <row r="48" spans="1:10" x14ac:dyDescent="0.25">
      <c r="A48" s="102"/>
      <c r="B48" s="14">
        <v>41</v>
      </c>
      <c r="C48" s="60">
        <v>35</v>
      </c>
      <c r="D48" s="61" t="s">
        <v>149</v>
      </c>
      <c r="E48" s="60" t="s">
        <v>150</v>
      </c>
      <c r="F48" s="91">
        <v>1</v>
      </c>
      <c r="G48" s="63">
        <v>0</v>
      </c>
      <c r="H48" s="15">
        <v>100</v>
      </c>
      <c r="I48" s="64">
        <v>0.79797934012118577</v>
      </c>
      <c r="J48" s="65">
        <v>0</v>
      </c>
    </row>
    <row r="49" spans="1:10" x14ac:dyDescent="0.25">
      <c r="A49" s="102"/>
      <c r="B49" s="14">
        <v>21</v>
      </c>
      <c r="C49" s="60">
        <v>3</v>
      </c>
      <c r="D49" s="61" t="s">
        <v>56</v>
      </c>
      <c r="E49" s="60">
        <v>1966</v>
      </c>
      <c r="F49" s="91" t="s">
        <v>5</v>
      </c>
      <c r="G49" s="63">
        <v>0</v>
      </c>
      <c r="H49" s="15">
        <v>100</v>
      </c>
      <c r="I49" s="64">
        <v>0.79797934012118577</v>
      </c>
      <c r="J49" s="65">
        <v>0</v>
      </c>
    </row>
    <row r="50" spans="1:10" x14ac:dyDescent="0.25">
      <c r="A50" s="102"/>
      <c r="B50" s="14">
        <v>36</v>
      </c>
      <c r="C50" s="60">
        <v>26</v>
      </c>
      <c r="D50" s="61" t="s">
        <v>159</v>
      </c>
      <c r="E50" s="60">
        <v>1980</v>
      </c>
      <c r="F50" s="91">
        <v>1</v>
      </c>
      <c r="G50" s="63">
        <v>0</v>
      </c>
      <c r="H50" s="15">
        <v>100</v>
      </c>
      <c r="I50" s="64">
        <v>0.79797934012118577</v>
      </c>
      <c r="J50" s="65">
        <v>0</v>
      </c>
    </row>
    <row r="51" spans="1:10" x14ac:dyDescent="0.25">
      <c r="A51" s="102"/>
      <c r="B51" s="14">
        <v>22</v>
      </c>
      <c r="C51" s="60">
        <v>4</v>
      </c>
      <c r="D51" s="61" t="s">
        <v>151</v>
      </c>
      <c r="E51" s="60">
        <v>1982</v>
      </c>
      <c r="F51" s="91">
        <v>1</v>
      </c>
      <c r="G51" s="63">
        <v>0</v>
      </c>
      <c r="H51" s="15">
        <v>100</v>
      </c>
      <c r="I51" s="64">
        <v>0.79797934012118577</v>
      </c>
      <c r="J51" s="65">
        <v>0</v>
      </c>
    </row>
    <row r="52" spans="1:10" x14ac:dyDescent="0.25">
      <c r="A52" s="102"/>
      <c r="B52" s="14">
        <v>37</v>
      </c>
      <c r="C52" s="60">
        <v>30</v>
      </c>
      <c r="D52" s="61" t="s">
        <v>136</v>
      </c>
      <c r="E52" s="60">
        <v>1985</v>
      </c>
      <c r="F52" s="91">
        <v>1</v>
      </c>
      <c r="G52" s="63">
        <v>0</v>
      </c>
      <c r="H52" s="15">
        <v>100</v>
      </c>
      <c r="I52" s="64">
        <v>0.79797934012118577</v>
      </c>
      <c r="J52" s="65">
        <v>0</v>
      </c>
    </row>
    <row r="53" spans="1:10" x14ac:dyDescent="0.25">
      <c r="A53" s="102"/>
      <c r="B53" s="14">
        <v>25</v>
      </c>
      <c r="C53" s="60">
        <v>7</v>
      </c>
      <c r="D53" s="61" t="s">
        <v>154</v>
      </c>
      <c r="E53" s="60">
        <v>1980</v>
      </c>
      <c r="F53" s="91" t="s">
        <v>6</v>
      </c>
      <c r="G53" s="63">
        <v>0</v>
      </c>
      <c r="H53" s="15">
        <v>100</v>
      </c>
      <c r="I53" s="64">
        <v>0.79797934012118577</v>
      </c>
      <c r="J53" s="65">
        <v>0</v>
      </c>
    </row>
    <row r="54" spans="1:10" x14ac:dyDescent="0.25">
      <c r="A54" s="102"/>
      <c r="B54" s="14">
        <v>26</v>
      </c>
      <c r="C54" s="60">
        <v>8</v>
      </c>
      <c r="D54" s="61" t="s">
        <v>64</v>
      </c>
      <c r="E54" s="60">
        <v>1980</v>
      </c>
      <c r="F54" s="62" t="s">
        <v>5</v>
      </c>
      <c r="G54" s="63">
        <v>0</v>
      </c>
      <c r="H54" s="15">
        <v>100</v>
      </c>
      <c r="I54" s="64">
        <v>0.79797934012118577</v>
      </c>
      <c r="J54" s="65">
        <v>0</v>
      </c>
    </row>
    <row r="55" spans="1:10" x14ac:dyDescent="0.25">
      <c r="A55" s="102"/>
      <c r="B55" s="14">
        <v>30</v>
      </c>
      <c r="C55" s="60">
        <v>14</v>
      </c>
      <c r="D55" s="61" t="s">
        <v>167</v>
      </c>
      <c r="E55" s="60">
        <v>1970</v>
      </c>
      <c r="F55" s="62">
        <v>1</v>
      </c>
      <c r="G55" s="63">
        <v>0</v>
      </c>
      <c r="H55" s="15">
        <v>100</v>
      </c>
      <c r="I55" s="64">
        <v>0.79797934012118577</v>
      </c>
      <c r="J55" s="65">
        <v>0</v>
      </c>
    </row>
    <row r="56" spans="1:10" x14ac:dyDescent="0.25">
      <c r="A56" s="102"/>
      <c r="B56" s="14">
        <v>31</v>
      </c>
      <c r="C56" s="60">
        <v>15</v>
      </c>
      <c r="D56" s="61" t="s">
        <v>168</v>
      </c>
      <c r="E56" s="60">
        <v>1961</v>
      </c>
      <c r="F56" s="62">
        <v>1</v>
      </c>
      <c r="G56" s="63">
        <v>0</v>
      </c>
      <c r="H56" s="15">
        <v>100</v>
      </c>
      <c r="I56" s="64">
        <v>0.79797934012118577</v>
      </c>
      <c r="J56" s="65">
        <v>0</v>
      </c>
    </row>
    <row r="57" spans="1:10" x14ac:dyDescent="0.25">
      <c r="A57" s="102"/>
      <c r="B57" s="14">
        <v>44</v>
      </c>
      <c r="C57" s="60">
        <v>42</v>
      </c>
      <c r="D57" s="61" t="s">
        <v>169</v>
      </c>
      <c r="E57" s="60">
        <v>1958</v>
      </c>
      <c r="F57" s="62">
        <v>1</v>
      </c>
      <c r="G57" s="63">
        <v>0</v>
      </c>
      <c r="H57" s="15">
        <v>100</v>
      </c>
      <c r="I57" s="64">
        <v>0.79797934012118577</v>
      </c>
      <c r="J57" s="65">
        <v>0</v>
      </c>
    </row>
    <row r="58" spans="1:10" x14ac:dyDescent="0.25">
      <c r="A58" s="102"/>
      <c r="B58" s="14">
        <v>45</v>
      </c>
      <c r="C58" s="60">
        <v>43</v>
      </c>
      <c r="D58" s="61" t="s">
        <v>170</v>
      </c>
      <c r="E58" s="60">
        <v>1965</v>
      </c>
      <c r="F58" s="62">
        <v>1</v>
      </c>
      <c r="G58" s="63">
        <v>0</v>
      </c>
      <c r="H58" s="15">
        <v>100</v>
      </c>
      <c r="I58" s="64">
        <v>0.79797934012118577</v>
      </c>
      <c r="J58" s="65">
        <v>0</v>
      </c>
    </row>
    <row r="59" spans="1:10" x14ac:dyDescent="0.25">
      <c r="A59" s="102"/>
      <c r="B59" s="14">
        <v>46</v>
      </c>
      <c r="C59" s="60">
        <v>44</v>
      </c>
      <c r="D59" s="61" t="s">
        <v>171</v>
      </c>
      <c r="E59" s="60">
        <v>1982</v>
      </c>
      <c r="F59" s="62" t="s">
        <v>5</v>
      </c>
      <c r="G59" s="63">
        <v>0</v>
      </c>
      <c r="H59" s="15">
        <v>100</v>
      </c>
      <c r="I59" s="64">
        <v>0.79797934012118577</v>
      </c>
      <c r="J59" s="65">
        <v>0</v>
      </c>
    </row>
    <row r="60" spans="1:10" x14ac:dyDescent="0.25">
      <c r="A60" s="102"/>
      <c r="B60" s="14">
        <v>47</v>
      </c>
      <c r="C60" s="60">
        <v>45</v>
      </c>
      <c r="D60" s="61" t="s">
        <v>172</v>
      </c>
      <c r="E60" s="60">
        <v>1964</v>
      </c>
      <c r="F60" s="62">
        <v>1</v>
      </c>
      <c r="G60" s="63">
        <v>0</v>
      </c>
      <c r="H60" s="15">
        <v>100</v>
      </c>
      <c r="I60" s="64">
        <v>0.79797934012118577</v>
      </c>
      <c r="J60" s="65">
        <v>0</v>
      </c>
    </row>
    <row r="61" spans="1:10" x14ac:dyDescent="0.25">
      <c r="A61" s="102"/>
      <c r="B61" s="14">
        <v>48</v>
      </c>
      <c r="C61" s="60">
        <v>46</v>
      </c>
      <c r="D61" s="61" t="s">
        <v>173</v>
      </c>
      <c r="E61" s="60">
        <v>1984</v>
      </c>
      <c r="F61" s="62">
        <v>1</v>
      </c>
      <c r="G61" s="63">
        <v>0</v>
      </c>
      <c r="H61" s="15">
        <v>100</v>
      </c>
      <c r="I61" s="64">
        <v>0.79797934012118577</v>
      </c>
      <c r="J61" s="65">
        <v>0</v>
      </c>
    </row>
    <row r="62" spans="1:10" x14ac:dyDescent="0.25">
      <c r="A62" s="102"/>
      <c r="B62" s="14">
        <v>50</v>
      </c>
      <c r="C62" s="60">
        <v>51</v>
      </c>
      <c r="D62" s="61" t="s">
        <v>174</v>
      </c>
      <c r="E62" s="60">
        <v>1984</v>
      </c>
      <c r="F62" s="62">
        <v>1</v>
      </c>
      <c r="G62" s="63">
        <v>0</v>
      </c>
      <c r="H62" s="15">
        <v>100</v>
      </c>
      <c r="I62" s="64">
        <v>0.79797934012118577</v>
      </c>
      <c r="J62" s="65">
        <v>0</v>
      </c>
    </row>
    <row r="63" spans="1:10" x14ac:dyDescent="0.25">
      <c r="A63" s="102"/>
      <c r="B63" s="14">
        <v>51</v>
      </c>
      <c r="C63" s="60">
        <v>52</v>
      </c>
      <c r="D63" s="61" t="s">
        <v>175</v>
      </c>
      <c r="E63" s="60">
        <v>1985</v>
      </c>
      <c r="F63" s="62">
        <v>1</v>
      </c>
      <c r="G63" s="63">
        <v>0</v>
      </c>
      <c r="H63" s="15">
        <v>100</v>
      </c>
      <c r="I63" s="64">
        <v>0.79797934012118577</v>
      </c>
      <c r="J63" s="65">
        <v>0</v>
      </c>
    </row>
    <row r="64" spans="1:10" x14ac:dyDescent="0.25">
      <c r="A64" s="102"/>
      <c r="B64" s="14">
        <v>52</v>
      </c>
      <c r="C64" s="60">
        <v>53</v>
      </c>
      <c r="D64" s="61" t="s">
        <v>176</v>
      </c>
      <c r="E64" s="60">
        <v>1985</v>
      </c>
      <c r="F64" s="62">
        <v>1</v>
      </c>
      <c r="G64" s="63">
        <v>0</v>
      </c>
      <c r="H64" s="15">
        <v>100</v>
      </c>
      <c r="I64" s="64">
        <v>0.79797934012118577</v>
      </c>
      <c r="J64" s="65">
        <v>0</v>
      </c>
    </row>
    <row r="65" spans="1:11" x14ac:dyDescent="0.25">
      <c r="A65" s="102"/>
      <c r="B65" s="14">
        <v>53</v>
      </c>
      <c r="C65" s="60">
        <v>13</v>
      </c>
      <c r="D65" s="61" t="s">
        <v>106</v>
      </c>
      <c r="E65" s="60">
        <v>1958</v>
      </c>
      <c r="F65" s="62" t="s">
        <v>5</v>
      </c>
      <c r="G65" s="63">
        <v>-0.29298131900554836</v>
      </c>
      <c r="H65" s="15">
        <v>100</v>
      </c>
      <c r="I65" s="64">
        <v>0.79797934012118577</v>
      </c>
      <c r="J65" s="65">
        <v>-0.23379303960788209</v>
      </c>
    </row>
    <row r="66" spans="1:11" ht="12.75" customHeight="1" x14ac:dyDescent="0.25">
      <c r="A66" s="10"/>
      <c r="F66" s="10"/>
    </row>
    <row r="67" spans="1:11" ht="12.75" customHeight="1" x14ac:dyDescent="0.25"/>
    <row r="68" spans="1:11" ht="12.75" customHeight="1" x14ac:dyDescent="0.25"/>
    <row r="69" spans="1:11" ht="12.75" customHeight="1" x14ac:dyDescent="0.25"/>
    <row r="70" spans="1:11" ht="12.75" customHeight="1" x14ac:dyDescent="0.25"/>
    <row r="71" spans="1:11" ht="12.75" customHeight="1" x14ac:dyDescent="0.25"/>
    <row r="72" spans="1:11" ht="12.75" customHeight="1" x14ac:dyDescent="0.25"/>
    <row r="73" spans="1:11" ht="12.75" customHeight="1" x14ac:dyDescent="0.25"/>
    <row r="74" spans="1:11" ht="12.75" customHeight="1" x14ac:dyDescent="0.25"/>
    <row r="75" spans="1:11" ht="12.75" customHeight="1" x14ac:dyDescent="0.25"/>
    <row r="76" spans="1:11" s="17" customFormat="1" ht="12.75" customHeight="1" x14ac:dyDescent="0.25">
      <c r="A76" s="6"/>
      <c r="B76"/>
      <c r="C76"/>
      <c r="D76"/>
      <c r="E76"/>
      <c r="F76"/>
      <c r="G76"/>
      <c r="H76"/>
      <c r="I76"/>
      <c r="J76"/>
      <c r="K76"/>
    </row>
    <row r="77" spans="1:11" ht="13.5" customHeight="1" x14ac:dyDescent="0.25"/>
  </sheetData>
  <sortState ref="A13:AC65">
    <sortCondition descending="1" ref="J13:J65"/>
  </sortState>
  <mergeCells count="11">
    <mergeCell ref="B7:J7"/>
    <mergeCell ref="B2:J2"/>
    <mergeCell ref="B3:J3"/>
    <mergeCell ref="B4:J4"/>
    <mergeCell ref="I11:I12"/>
    <mergeCell ref="E11:E12"/>
    <mergeCell ref="F11:F12"/>
    <mergeCell ref="G11:G12"/>
    <mergeCell ref="B11:B12"/>
    <mergeCell ref="C11:C12"/>
    <mergeCell ref="D11:D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3"/>
  <sheetViews>
    <sheetView workbookViewId="0">
      <selection activeCell="M14" sqref="M14"/>
    </sheetView>
  </sheetViews>
  <sheetFormatPr defaultRowHeight="15" x14ac:dyDescent="0.25"/>
  <cols>
    <col min="1" max="1" width="2.7109375" style="6" customWidth="1"/>
    <col min="2" max="2" width="6.7109375" customWidth="1"/>
    <col min="3" max="3" width="35.7109375" customWidth="1"/>
    <col min="4" max="5" width="7.7109375" customWidth="1"/>
    <col min="6" max="11" width="9.140625" customWidth="1"/>
  </cols>
  <sheetData>
    <row r="1" spans="1:11" s="3" customFormat="1" ht="12.75" x14ac:dyDescent="0.2">
      <c r="A1" s="1"/>
    </row>
    <row r="2" spans="1:11" s="3" customFormat="1" ht="18" x14ac:dyDescent="0.25">
      <c r="A2" s="1"/>
      <c r="B2" s="140" t="s">
        <v>96</v>
      </c>
      <c r="C2" s="140"/>
      <c r="D2" s="140"/>
      <c r="E2" s="140"/>
      <c r="F2" s="140"/>
      <c r="G2" s="140"/>
      <c r="H2" s="140"/>
      <c r="I2" s="140"/>
      <c r="J2" s="140"/>
      <c r="K2" s="140"/>
    </row>
    <row r="3" spans="1:11" s="3" customFormat="1" ht="18" x14ac:dyDescent="0.25">
      <c r="A3" s="1"/>
      <c r="B3" s="140"/>
      <c r="C3" s="140"/>
      <c r="D3" s="140"/>
      <c r="E3" s="140"/>
      <c r="F3" s="140"/>
    </row>
    <row r="4" spans="1:11" s="3" customFormat="1" x14ac:dyDescent="0.25">
      <c r="A4" s="1"/>
      <c r="B4" s="141" t="s">
        <v>97</v>
      </c>
      <c r="C4" s="141"/>
      <c r="D4" s="141"/>
      <c r="E4" s="141"/>
      <c r="F4" s="141"/>
      <c r="G4" s="141"/>
      <c r="H4" s="141"/>
      <c r="I4" s="141"/>
      <c r="J4" s="141"/>
      <c r="K4" s="141"/>
    </row>
    <row r="5" spans="1:11" s="3" customFormat="1" x14ac:dyDescent="0.25">
      <c r="A5" s="1"/>
      <c r="B5"/>
      <c r="C5"/>
      <c r="D5"/>
      <c r="E5" s="5"/>
      <c r="F5" s="49"/>
      <c r="G5" s="49"/>
      <c r="H5" s="49"/>
      <c r="I5" s="49"/>
      <c r="J5" s="49"/>
      <c r="K5" s="49"/>
    </row>
    <row r="6" spans="1:11" s="3" customFormat="1" x14ac:dyDescent="0.2">
      <c r="A6" s="2"/>
      <c r="B6" s="9"/>
      <c r="C6" s="9"/>
      <c r="D6" s="9"/>
    </row>
    <row r="7" spans="1:11" s="3" customFormat="1" ht="15.75" x14ac:dyDescent="0.25">
      <c r="A7" s="2"/>
      <c r="B7" s="139" t="s">
        <v>177</v>
      </c>
      <c r="C7" s="139"/>
      <c r="D7" s="139"/>
      <c r="E7" s="139"/>
      <c r="F7" s="139"/>
      <c r="G7" s="139"/>
      <c r="H7" s="139"/>
      <c r="I7" s="139"/>
      <c r="J7" s="139"/>
      <c r="K7" s="139"/>
    </row>
    <row r="8" spans="1:11" s="3" customFormat="1" x14ac:dyDescent="0.25">
      <c r="A8" s="2"/>
      <c r="B8"/>
      <c r="C8"/>
      <c r="D8"/>
    </row>
    <row r="9" spans="1:11" s="3" customFormat="1" x14ac:dyDescent="0.25">
      <c r="A9" s="1"/>
      <c r="B9"/>
      <c r="C9"/>
      <c r="D9"/>
      <c r="E9" s="26"/>
      <c r="F9" s="26"/>
      <c r="G9" s="26"/>
      <c r="H9" s="26"/>
      <c r="I9" s="26"/>
      <c r="J9" s="26"/>
      <c r="K9" s="26"/>
    </row>
    <row r="10" spans="1:11" ht="15.75" thickBot="1" x14ac:dyDescent="0.3">
      <c r="A10" s="7"/>
    </row>
    <row r="11" spans="1:11" ht="45" customHeight="1" x14ac:dyDescent="0.25">
      <c r="A11" s="8"/>
      <c r="B11" s="137" t="s">
        <v>0</v>
      </c>
      <c r="C11" s="146" t="s">
        <v>4</v>
      </c>
      <c r="D11" s="144" t="s">
        <v>1</v>
      </c>
      <c r="E11" s="149" t="s">
        <v>2</v>
      </c>
      <c r="F11" s="110" t="s">
        <v>178</v>
      </c>
      <c r="G11" s="103" t="s">
        <v>179</v>
      </c>
      <c r="H11" s="103" t="s">
        <v>181</v>
      </c>
      <c r="I11" s="103" t="s">
        <v>182</v>
      </c>
      <c r="J11" s="103" t="s">
        <v>104</v>
      </c>
      <c r="K11" s="103" t="s">
        <v>183</v>
      </c>
    </row>
    <row r="12" spans="1:11" s="9" customFormat="1" ht="15.75" thickBot="1" x14ac:dyDescent="0.3">
      <c r="A12" s="8"/>
      <c r="B12" s="138"/>
      <c r="C12" s="148"/>
      <c r="D12" s="145">
        <v>0</v>
      </c>
      <c r="E12" s="150">
        <v>0</v>
      </c>
      <c r="F12" s="111" t="s">
        <v>95</v>
      </c>
      <c r="G12" s="104" t="s">
        <v>95</v>
      </c>
      <c r="H12" s="104" t="s">
        <v>95</v>
      </c>
      <c r="I12" s="104"/>
      <c r="J12" s="104"/>
      <c r="K12" s="104"/>
    </row>
    <row r="13" spans="1:11" x14ac:dyDescent="0.25">
      <c r="A13" s="10"/>
      <c r="B13" s="12">
        <v>1</v>
      </c>
      <c r="C13" s="55" t="s">
        <v>145</v>
      </c>
      <c r="D13" s="54">
        <v>1978</v>
      </c>
      <c r="E13" s="87">
        <v>1</v>
      </c>
      <c r="F13" s="113"/>
      <c r="G13" s="59">
        <v>75</v>
      </c>
      <c r="H13" s="59">
        <v>47.702654423133268</v>
      </c>
      <c r="I13" s="59">
        <v>122.70265442313327</v>
      </c>
      <c r="J13" s="59">
        <v>0.81497829423604495</v>
      </c>
      <c r="K13" s="59">
        <v>100</v>
      </c>
    </row>
    <row r="14" spans="1:11" x14ac:dyDescent="0.25">
      <c r="A14" s="102"/>
      <c r="B14" s="14">
        <v>2</v>
      </c>
      <c r="C14" s="61" t="s">
        <v>27</v>
      </c>
      <c r="D14" s="60">
        <v>1973</v>
      </c>
      <c r="E14" s="91">
        <v>1</v>
      </c>
      <c r="F14" s="112">
        <v>28.884282716937719</v>
      </c>
      <c r="G14" s="65">
        <v>0</v>
      </c>
      <c r="H14" s="65">
        <v>79.797934012118574</v>
      </c>
      <c r="I14" s="65">
        <v>108.68221672905629</v>
      </c>
      <c r="J14" s="65">
        <v>0.81497829423604462</v>
      </c>
      <c r="K14" s="65">
        <v>88.573647603638406</v>
      </c>
    </row>
    <row r="15" spans="1:11" x14ac:dyDescent="0.25">
      <c r="A15" s="102"/>
      <c r="B15" s="14">
        <v>3</v>
      </c>
      <c r="C15" s="61" t="s">
        <v>51</v>
      </c>
      <c r="D15" s="60">
        <v>1982</v>
      </c>
      <c r="E15" s="91" t="s">
        <v>5</v>
      </c>
      <c r="F15" s="112">
        <v>22.005828608484961</v>
      </c>
      <c r="G15" s="65">
        <v>0</v>
      </c>
      <c r="H15" s="65">
        <v>79.797934012118574</v>
      </c>
      <c r="I15" s="65">
        <v>101.80376262060354</v>
      </c>
      <c r="J15" s="65">
        <v>0.81497829423604462</v>
      </c>
      <c r="K15" s="65">
        <v>82.967856807350671</v>
      </c>
    </row>
    <row r="16" spans="1:11" x14ac:dyDescent="0.25">
      <c r="B16" s="14">
        <v>4</v>
      </c>
      <c r="C16" s="61" t="s">
        <v>164</v>
      </c>
      <c r="D16" s="60">
        <v>1984</v>
      </c>
      <c r="E16" s="91">
        <v>1</v>
      </c>
      <c r="F16" s="112"/>
      <c r="G16" s="65"/>
      <c r="H16" s="65">
        <v>100</v>
      </c>
      <c r="I16" s="65">
        <v>100</v>
      </c>
      <c r="J16" s="65">
        <v>0.81497829423604462</v>
      </c>
      <c r="K16" s="65">
        <v>81.497829423604458</v>
      </c>
    </row>
    <row r="17" spans="1:34" x14ac:dyDescent="0.25">
      <c r="A17" s="102"/>
      <c r="B17" s="14">
        <v>5</v>
      </c>
      <c r="C17" s="61" t="s">
        <v>75</v>
      </c>
      <c r="D17" s="60">
        <v>1967</v>
      </c>
      <c r="E17" s="91">
        <v>1</v>
      </c>
      <c r="F17" s="112">
        <v>33.680579846051003</v>
      </c>
      <c r="G17" s="65">
        <v>15.932815279071738</v>
      </c>
      <c r="H17" s="65">
        <v>35.06026010495696</v>
      </c>
      <c r="I17" s="65">
        <v>84.673655230079703</v>
      </c>
      <c r="J17" s="65">
        <v>0.81497829423604462</v>
      </c>
      <c r="K17" s="65">
        <v>69.007191106141292</v>
      </c>
    </row>
    <row r="18" spans="1:34" x14ac:dyDescent="0.25">
      <c r="A18" s="102"/>
      <c r="B18" s="14">
        <v>6</v>
      </c>
      <c r="C18" s="61" t="s">
        <v>47</v>
      </c>
      <c r="D18" s="60">
        <v>1969</v>
      </c>
      <c r="E18" s="91" t="s">
        <v>5</v>
      </c>
      <c r="F18" s="112">
        <v>1.8633967773313878</v>
      </c>
      <c r="G18" s="65">
        <v>41.507705023654253</v>
      </c>
      <c r="H18" s="65">
        <v>29.836402249492973</v>
      </c>
      <c r="I18" s="65">
        <v>73.207504050478619</v>
      </c>
      <c r="J18" s="65">
        <v>0.81497829423604462</v>
      </c>
      <c r="K18" s="65">
        <v>59.662526776337394</v>
      </c>
    </row>
    <row r="19" spans="1:34" x14ac:dyDescent="0.25">
      <c r="A19" s="10"/>
      <c r="B19" s="14">
        <v>7</v>
      </c>
      <c r="C19" s="61" t="s">
        <v>147</v>
      </c>
      <c r="D19" s="60">
        <v>1981</v>
      </c>
      <c r="E19" s="91">
        <v>1</v>
      </c>
      <c r="F19" s="112"/>
      <c r="G19" s="65">
        <v>45.229921868383165</v>
      </c>
      <c r="H19" s="65">
        <v>27.822328000312133</v>
      </c>
      <c r="I19" s="65">
        <v>73.052249868695299</v>
      </c>
      <c r="J19" s="65">
        <v>0.81497829423604462</v>
      </c>
      <c r="K19" s="65">
        <v>59.535997988094607</v>
      </c>
    </row>
    <row r="20" spans="1:34" x14ac:dyDescent="0.25">
      <c r="A20" s="10"/>
      <c r="B20" s="14">
        <v>8</v>
      </c>
      <c r="C20" s="61" t="s">
        <v>148</v>
      </c>
      <c r="D20" s="60">
        <v>1980</v>
      </c>
      <c r="E20" s="91" t="s">
        <v>140</v>
      </c>
      <c r="F20" s="112"/>
      <c r="G20" s="65">
        <v>32.718276234437198</v>
      </c>
      <c r="H20" s="65">
        <v>39.813095623342278</v>
      </c>
      <c r="I20" s="65">
        <v>72.531371857779476</v>
      </c>
      <c r="J20" s="65">
        <v>0.81497829423604462</v>
      </c>
      <c r="K20" s="65">
        <v>59.111493715253367</v>
      </c>
    </row>
    <row r="21" spans="1:34" x14ac:dyDescent="0.25">
      <c r="A21" s="10"/>
      <c r="B21" s="14">
        <v>9</v>
      </c>
      <c r="C21" s="61" t="s">
        <v>146</v>
      </c>
      <c r="D21" s="60">
        <v>1978</v>
      </c>
      <c r="E21" s="91">
        <v>1</v>
      </c>
      <c r="F21" s="112"/>
      <c r="G21" s="65">
        <v>52.902957839780278</v>
      </c>
      <c r="H21" s="65">
        <v>12.896320386227732</v>
      </c>
      <c r="I21" s="65">
        <v>65.799278226008013</v>
      </c>
      <c r="J21" s="65">
        <v>0.81497829423604462</v>
      </c>
      <c r="K21" s="65">
        <v>53.624983530594925</v>
      </c>
    </row>
    <row r="22" spans="1:34" x14ac:dyDescent="0.25">
      <c r="A22" s="102"/>
      <c r="B22" s="14">
        <v>10</v>
      </c>
      <c r="C22" s="61" t="s">
        <v>46</v>
      </c>
      <c r="D22" s="60">
        <v>1985</v>
      </c>
      <c r="E22" s="91">
        <v>1</v>
      </c>
      <c r="F22" s="112">
        <v>7.1430209797703199</v>
      </c>
      <c r="G22" s="65">
        <v>0</v>
      </c>
      <c r="H22" s="65">
        <v>53.595192758127993</v>
      </c>
      <c r="I22" s="65">
        <v>60.738213737898313</v>
      </c>
      <c r="J22" s="65">
        <v>0.81497829423604462</v>
      </c>
      <c r="K22" s="65">
        <v>49.500325827056656</v>
      </c>
    </row>
    <row r="23" spans="1:34" x14ac:dyDescent="0.25">
      <c r="B23" s="14">
        <v>11</v>
      </c>
      <c r="C23" s="61" t="s">
        <v>165</v>
      </c>
      <c r="D23" s="60">
        <v>1978</v>
      </c>
      <c r="E23" s="91">
        <v>1</v>
      </c>
      <c r="F23" s="112"/>
      <c r="G23" s="65"/>
      <c r="H23" s="65">
        <v>60.195778719784201</v>
      </c>
      <c r="I23" s="65">
        <v>60.195778719784201</v>
      </c>
      <c r="J23" s="65">
        <v>0.81497829423604462</v>
      </c>
      <c r="K23" s="65">
        <v>49.058253061260125</v>
      </c>
    </row>
    <row r="24" spans="1:34" x14ac:dyDescent="0.25">
      <c r="A24" s="102"/>
      <c r="B24" s="14">
        <v>12</v>
      </c>
      <c r="C24" s="61" t="s">
        <v>136</v>
      </c>
      <c r="D24" s="60">
        <v>1985</v>
      </c>
      <c r="E24" s="91">
        <v>1</v>
      </c>
      <c r="F24" s="112">
        <v>7.0352735470674848</v>
      </c>
      <c r="G24" s="65">
        <v>49.663996993309048</v>
      </c>
      <c r="H24" s="65">
        <v>0</v>
      </c>
      <c r="I24" s="65">
        <v>56.699270540376531</v>
      </c>
      <c r="J24" s="65">
        <v>0.81497829423604462</v>
      </c>
      <c r="K24" s="65">
        <v>46.20867478942408</v>
      </c>
    </row>
    <row r="25" spans="1:34" x14ac:dyDescent="0.25">
      <c r="A25" s="102"/>
      <c r="B25" s="14">
        <v>13</v>
      </c>
      <c r="C25" s="61" t="s">
        <v>61</v>
      </c>
      <c r="D25" s="60">
        <v>1980</v>
      </c>
      <c r="E25" s="91" t="s">
        <v>5</v>
      </c>
      <c r="F25" s="112">
        <v>50</v>
      </c>
      <c r="G25" s="65"/>
      <c r="H25" s="65"/>
      <c r="I25" s="65">
        <v>50</v>
      </c>
      <c r="J25" s="65">
        <v>0.81497829423604462</v>
      </c>
      <c r="K25" s="65">
        <v>40.748914711802229</v>
      </c>
    </row>
    <row r="26" spans="1:34" x14ac:dyDescent="0.25">
      <c r="A26" s="10"/>
      <c r="B26" s="14">
        <v>14</v>
      </c>
      <c r="C26" s="61" t="s">
        <v>79</v>
      </c>
      <c r="D26" s="60">
        <v>1996</v>
      </c>
      <c r="E26" s="91">
        <v>1</v>
      </c>
      <c r="F26" s="112"/>
      <c r="G26" s="65">
        <v>49.663996993309048</v>
      </c>
      <c r="H26" s="65">
        <v>0</v>
      </c>
      <c r="I26" s="65">
        <v>49.663996993309048</v>
      </c>
      <c r="J26" s="65">
        <v>0.81497829423604462</v>
      </c>
      <c r="K26" s="65">
        <v>40.475079554551058</v>
      </c>
    </row>
    <row r="27" spans="1:34" x14ac:dyDescent="0.25">
      <c r="A27" s="102"/>
      <c r="B27" s="14">
        <v>15</v>
      </c>
      <c r="C27" s="61" t="s">
        <v>60</v>
      </c>
      <c r="D27" s="60">
        <v>1983</v>
      </c>
      <c r="E27" s="91" t="s">
        <v>6</v>
      </c>
      <c r="F27" s="112">
        <v>14.036080616129111</v>
      </c>
      <c r="G27" s="65"/>
      <c r="H27" s="65">
        <v>34.083132449316146</v>
      </c>
      <c r="I27" s="65">
        <v>48.119213065445258</v>
      </c>
      <c r="J27" s="65">
        <v>0.81497829423604462</v>
      </c>
      <c r="K27" s="65">
        <v>39.216114184057368</v>
      </c>
    </row>
    <row r="28" spans="1:34" x14ac:dyDescent="0.25">
      <c r="A28" s="102"/>
      <c r="B28" s="14">
        <v>16</v>
      </c>
      <c r="C28" s="61" t="s">
        <v>8</v>
      </c>
      <c r="D28" s="60">
        <v>1970</v>
      </c>
      <c r="E28" s="91" t="s">
        <v>6</v>
      </c>
      <c r="F28" s="112">
        <v>8.5722477064220186</v>
      </c>
      <c r="G28" s="65">
        <v>0</v>
      </c>
      <c r="H28" s="65">
        <v>36.168112190057826</v>
      </c>
      <c r="I28" s="65">
        <v>44.740359896479845</v>
      </c>
      <c r="J28" s="65">
        <v>0.81497829423604462</v>
      </c>
      <c r="K28" s="65">
        <v>36.462422191939879</v>
      </c>
    </row>
    <row r="29" spans="1:34" x14ac:dyDescent="0.25">
      <c r="A29" s="102"/>
      <c r="B29" s="14">
        <v>17</v>
      </c>
      <c r="C29" s="61" t="s">
        <v>70</v>
      </c>
      <c r="D29" s="60">
        <v>1978</v>
      </c>
      <c r="E29" s="91" t="s">
        <v>5</v>
      </c>
      <c r="F29" s="112">
        <v>29.057244924813283</v>
      </c>
      <c r="G29" s="65">
        <v>0</v>
      </c>
      <c r="H29" s="65">
        <v>15.472461867738117</v>
      </c>
      <c r="I29" s="65">
        <v>44.529706792551401</v>
      </c>
      <c r="J29" s="65">
        <v>0.81497829423604462</v>
      </c>
      <c r="K29" s="65">
        <v>36.290744484624753</v>
      </c>
    </row>
    <row r="30" spans="1:34" x14ac:dyDescent="0.25">
      <c r="A30" s="102"/>
      <c r="B30" s="14">
        <v>18</v>
      </c>
      <c r="C30" s="61" t="s">
        <v>141</v>
      </c>
      <c r="D30" s="60">
        <v>1985</v>
      </c>
      <c r="E30" s="91">
        <v>1</v>
      </c>
      <c r="F30" s="112">
        <v>0</v>
      </c>
      <c r="G30" s="65">
        <v>15.102175313675907</v>
      </c>
      <c r="H30" s="65">
        <v>29.274335017163438</v>
      </c>
      <c r="I30" s="65">
        <v>44.376510330839345</v>
      </c>
      <c r="J30" s="65">
        <v>0.81497829423604462</v>
      </c>
      <c r="K30" s="65">
        <v>36.165892693575664</v>
      </c>
    </row>
    <row r="31" spans="1:34" x14ac:dyDescent="0.25">
      <c r="A31" s="102"/>
      <c r="B31" s="14">
        <v>19</v>
      </c>
      <c r="C31" s="61" t="s">
        <v>24</v>
      </c>
      <c r="D31" s="60">
        <v>1970</v>
      </c>
      <c r="E31" s="91" t="s">
        <v>6</v>
      </c>
      <c r="F31" s="112">
        <v>36.171634350591525</v>
      </c>
      <c r="G31" s="65"/>
      <c r="H31" s="65"/>
      <c r="I31" s="65">
        <v>36.171634350591525</v>
      </c>
      <c r="J31" s="65">
        <v>0.81497829423604462</v>
      </c>
      <c r="K31" s="65">
        <v>29.479096862774998</v>
      </c>
    </row>
    <row r="32" spans="1:34" x14ac:dyDescent="0.25">
      <c r="A32" s="102"/>
      <c r="B32" s="14">
        <v>20</v>
      </c>
      <c r="C32" s="61" t="s">
        <v>158</v>
      </c>
      <c r="D32" s="60">
        <v>1974</v>
      </c>
      <c r="E32" s="91" t="s">
        <v>6</v>
      </c>
      <c r="F32" s="112"/>
      <c r="G32" s="65">
        <v>0</v>
      </c>
      <c r="H32" s="65">
        <v>31.736703849654344</v>
      </c>
      <c r="I32" s="65">
        <v>31.736703849654344</v>
      </c>
      <c r="J32" s="65">
        <v>0.81497829423604462</v>
      </c>
      <c r="K32" s="65">
        <v>25.864724768065809</v>
      </c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</row>
    <row r="33" spans="1:11" x14ac:dyDescent="0.25">
      <c r="A33" s="102"/>
      <c r="B33" s="14">
        <v>21</v>
      </c>
      <c r="C33" s="61" t="s">
        <v>16</v>
      </c>
      <c r="D33" s="60">
        <v>1974</v>
      </c>
      <c r="E33" s="91">
        <v>1</v>
      </c>
      <c r="F33" s="112">
        <v>31.294311068804006</v>
      </c>
      <c r="G33" s="65"/>
      <c r="H33" s="65">
        <v>0</v>
      </c>
      <c r="I33" s="65">
        <v>31.294311068804006</v>
      </c>
      <c r="J33" s="65">
        <v>0.81497829423604462</v>
      </c>
      <c r="K33" s="65">
        <v>25.504184254146061</v>
      </c>
    </row>
    <row r="34" spans="1:11" x14ac:dyDescent="0.25">
      <c r="B34" s="14">
        <v>22</v>
      </c>
      <c r="C34" s="61" t="s">
        <v>166</v>
      </c>
      <c r="D34" s="60">
        <v>1983</v>
      </c>
      <c r="E34" s="91">
        <v>1</v>
      </c>
      <c r="F34" s="112"/>
      <c r="G34" s="65"/>
      <c r="H34" s="65">
        <v>26.542063748894847</v>
      </c>
      <c r="I34" s="65">
        <v>26.542063748894847</v>
      </c>
      <c r="J34" s="65">
        <v>0.81497829423604462</v>
      </c>
      <c r="K34" s="65">
        <v>21.63120583957868</v>
      </c>
    </row>
    <row r="35" spans="1:11" x14ac:dyDescent="0.25">
      <c r="A35" s="102"/>
      <c r="B35" s="14">
        <v>23</v>
      </c>
      <c r="C35" s="61" t="s">
        <v>52</v>
      </c>
      <c r="D35" s="60">
        <v>1981</v>
      </c>
      <c r="E35" s="91">
        <v>1</v>
      </c>
      <c r="F35" s="112">
        <v>21.806214521996363</v>
      </c>
      <c r="G35" s="65"/>
      <c r="H35" s="65"/>
      <c r="I35" s="65">
        <v>21.806214521996363</v>
      </c>
      <c r="J35" s="65">
        <v>0.81497829423604462</v>
      </c>
      <c r="K35" s="65">
        <v>17.771591514881862</v>
      </c>
    </row>
    <row r="36" spans="1:11" x14ac:dyDescent="0.25">
      <c r="A36" s="10"/>
      <c r="B36" s="14">
        <v>24</v>
      </c>
      <c r="C36" s="61" t="s">
        <v>118</v>
      </c>
      <c r="D36" s="60">
        <v>1978</v>
      </c>
      <c r="E36" s="91">
        <v>1</v>
      </c>
      <c r="F36" s="112"/>
      <c r="G36" s="65">
        <v>18.081642699851177</v>
      </c>
      <c r="H36" s="65">
        <v>0</v>
      </c>
      <c r="I36" s="65">
        <v>18.081642699851177</v>
      </c>
      <c r="J36" s="65">
        <v>0.81497829423604462</v>
      </c>
      <c r="K36" s="65">
        <v>14.73614632451034</v>
      </c>
    </row>
    <row r="37" spans="1:11" x14ac:dyDescent="0.25">
      <c r="A37" s="102"/>
      <c r="B37" s="14">
        <v>25</v>
      </c>
      <c r="C37" s="61" t="s">
        <v>119</v>
      </c>
      <c r="D37" s="60" t="s">
        <v>86</v>
      </c>
      <c r="E37" s="91">
        <v>1</v>
      </c>
      <c r="F37" s="112">
        <v>0</v>
      </c>
      <c r="G37" s="65">
        <v>0</v>
      </c>
      <c r="H37" s="65">
        <v>14.426392296458141</v>
      </c>
      <c r="I37" s="65">
        <v>14.426392296458141</v>
      </c>
      <c r="J37" s="65">
        <v>0.81497829423604462</v>
      </c>
      <c r="K37" s="65">
        <v>11.757196585747471</v>
      </c>
    </row>
    <row r="38" spans="1:11" x14ac:dyDescent="0.25">
      <c r="A38" s="102"/>
      <c r="B38" s="14">
        <v>26</v>
      </c>
      <c r="C38" s="61" t="s">
        <v>76</v>
      </c>
      <c r="D38" s="60">
        <v>1984</v>
      </c>
      <c r="E38" s="91" t="s">
        <v>5</v>
      </c>
      <c r="F38" s="112">
        <v>10.341118020716044</v>
      </c>
      <c r="G38" s="65"/>
      <c r="H38" s="65"/>
      <c r="I38" s="65">
        <v>10.341118020716044</v>
      </c>
      <c r="J38" s="65">
        <v>0.81497829423604462</v>
      </c>
      <c r="K38" s="65">
        <v>8.4277867250167837</v>
      </c>
    </row>
    <row r="39" spans="1:11" x14ac:dyDescent="0.25">
      <c r="A39" s="102"/>
      <c r="B39" s="14">
        <v>27</v>
      </c>
      <c r="C39" s="61" t="s">
        <v>68</v>
      </c>
      <c r="D39" s="60">
        <v>1972</v>
      </c>
      <c r="E39" s="91" t="s">
        <v>5</v>
      </c>
      <c r="F39" s="112">
        <v>7.3824541284403669</v>
      </c>
      <c r="G39" s="65"/>
      <c r="H39" s="65"/>
      <c r="I39" s="65">
        <v>7.3824541284403669</v>
      </c>
      <c r="J39" s="65">
        <v>0.81497829423604462</v>
      </c>
      <c r="K39" s="65">
        <v>6.0165398728721753</v>
      </c>
    </row>
    <row r="40" spans="1:11" x14ac:dyDescent="0.25">
      <c r="A40" s="102"/>
      <c r="B40" s="14">
        <v>28</v>
      </c>
      <c r="C40" s="61" t="s">
        <v>135</v>
      </c>
      <c r="D40" s="60">
        <v>1984</v>
      </c>
      <c r="E40" s="91">
        <v>2</v>
      </c>
      <c r="F40" s="112">
        <v>7.0986543898338583</v>
      </c>
      <c r="G40" s="65"/>
      <c r="H40" s="65"/>
      <c r="I40" s="65">
        <v>7.0986543898338583</v>
      </c>
      <c r="J40" s="65">
        <v>0.81497829423604462</v>
      </c>
      <c r="K40" s="65">
        <v>5.785249245998008</v>
      </c>
    </row>
    <row r="41" spans="1:11" x14ac:dyDescent="0.25">
      <c r="A41" s="102"/>
      <c r="B41" s="14">
        <v>29</v>
      </c>
      <c r="C41" s="61" t="s">
        <v>34</v>
      </c>
      <c r="D41" s="60">
        <v>1964</v>
      </c>
      <c r="E41" s="91" t="s">
        <v>6</v>
      </c>
      <c r="F41" s="112">
        <v>6.4458317093402089</v>
      </c>
      <c r="G41" s="65"/>
      <c r="H41" s="65"/>
      <c r="I41" s="65">
        <v>6.4458317093402089</v>
      </c>
      <c r="J41" s="65">
        <v>0.81497829423604462</v>
      </c>
      <c r="K41" s="65">
        <v>5.2532129314106912</v>
      </c>
    </row>
    <row r="42" spans="1:11" x14ac:dyDescent="0.25">
      <c r="A42" s="102"/>
      <c r="B42" s="14">
        <v>30</v>
      </c>
      <c r="C42" s="61" t="s">
        <v>120</v>
      </c>
      <c r="D42" s="60">
        <v>1963</v>
      </c>
      <c r="E42" s="91">
        <v>2</v>
      </c>
      <c r="F42" s="112">
        <v>0</v>
      </c>
      <c r="G42" s="65"/>
      <c r="H42" s="65">
        <v>0</v>
      </c>
      <c r="I42" s="65">
        <v>0</v>
      </c>
      <c r="J42" s="65">
        <v>0.81497829423604462</v>
      </c>
      <c r="K42" s="65">
        <v>0</v>
      </c>
    </row>
    <row r="43" spans="1:11" x14ac:dyDescent="0.25">
      <c r="A43" s="102"/>
      <c r="B43" s="14">
        <v>31</v>
      </c>
      <c r="C43" s="61" t="s">
        <v>127</v>
      </c>
      <c r="D43" s="60">
        <v>1962</v>
      </c>
      <c r="E43" s="91">
        <v>2</v>
      </c>
      <c r="F43" s="112">
        <v>0</v>
      </c>
      <c r="G43" s="65"/>
      <c r="H43" s="65"/>
      <c r="I43" s="65">
        <v>0</v>
      </c>
      <c r="J43" s="65">
        <v>0.81497829423604462</v>
      </c>
      <c r="K43" s="65">
        <v>0</v>
      </c>
    </row>
    <row r="44" spans="1:11" x14ac:dyDescent="0.25">
      <c r="A44" s="102"/>
      <c r="B44" s="14">
        <v>32</v>
      </c>
      <c r="C44" s="61" t="s">
        <v>126</v>
      </c>
      <c r="D44" s="60">
        <v>1964</v>
      </c>
      <c r="E44" s="91">
        <v>2</v>
      </c>
      <c r="F44" s="112">
        <v>0</v>
      </c>
      <c r="G44" s="65"/>
      <c r="H44" s="65"/>
      <c r="I44" s="65">
        <v>0</v>
      </c>
      <c r="J44" s="65">
        <v>0.81497829423604462</v>
      </c>
      <c r="K44" s="65">
        <v>0</v>
      </c>
    </row>
    <row r="45" spans="1:11" x14ac:dyDescent="0.25">
      <c r="A45" s="102"/>
      <c r="B45" s="14">
        <v>33</v>
      </c>
      <c r="C45" s="61" t="s">
        <v>37</v>
      </c>
      <c r="D45" s="60">
        <v>1975</v>
      </c>
      <c r="E45" s="91" t="s">
        <v>5</v>
      </c>
      <c r="F45" s="112">
        <v>0</v>
      </c>
      <c r="G45" s="65"/>
      <c r="H45" s="65"/>
      <c r="I45" s="65">
        <v>0</v>
      </c>
      <c r="J45" s="65">
        <v>0.81497829423604462</v>
      </c>
      <c r="K45" s="65">
        <v>0</v>
      </c>
    </row>
    <row r="46" spans="1:11" x14ac:dyDescent="0.25">
      <c r="A46" s="102"/>
      <c r="B46" s="14">
        <v>34</v>
      </c>
      <c r="C46" s="61" t="s">
        <v>137</v>
      </c>
      <c r="D46" s="60">
        <v>1962</v>
      </c>
      <c r="E46" s="91">
        <v>1</v>
      </c>
      <c r="F46" s="112">
        <v>0</v>
      </c>
      <c r="G46" s="65">
        <v>0</v>
      </c>
      <c r="H46" s="65">
        <v>0</v>
      </c>
      <c r="I46" s="65">
        <v>0</v>
      </c>
      <c r="J46" s="65">
        <v>0.81497829423604462</v>
      </c>
      <c r="K46" s="65">
        <v>0</v>
      </c>
    </row>
    <row r="47" spans="1:11" x14ac:dyDescent="0.25">
      <c r="A47" s="102"/>
      <c r="B47" s="14">
        <v>35</v>
      </c>
      <c r="C47" s="61" t="s">
        <v>112</v>
      </c>
      <c r="D47" s="60">
        <v>1962</v>
      </c>
      <c r="E47" s="91" t="s">
        <v>5</v>
      </c>
      <c r="F47" s="112">
        <v>0</v>
      </c>
      <c r="G47" s="65"/>
      <c r="H47" s="65"/>
      <c r="I47" s="65">
        <v>0</v>
      </c>
      <c r="J47" s="65">
        <v>0.81497829423604462</v>
      </c>
      <c r="K47" s="65">
        <v>0</v>
      </c>
    </row>
    <row r="48" spans="1:11" x14ac:dyDescent="0.25">
      <c r="A48" s="102"/>
      <c r="B48" s="14">
        <v>36</v>
      </c>
      <c r="C48" s="61" t="s">
        <v>111</v>
      </c>
      <c r="D48" s="60">
        <v>1989</v>
      </c>
      <c r="E48" s="91" t="s">
        <v>5</v>
      </c>
      <c r="F48" s="112">
        <v>0</v>
      </c>
      <c r="G48" s="65"/>
      <c r="H48" s="65"/>
      <c r="I48" s="65">
        <v>0</v>
      </c>
      <c r="J48" s="65">
        <v>0.81497829423604462</v>
      </c>
      <c r="K48" s="65">
        <v>0</v>
      </c>
    </row>
    <row r="49" spans="1:11" x14ac:dyDescent="0.25">
      <c r="A49" s="102"/>
      <c r="B49" s="14">
        <v>37</v>
      </c>
      <c r="C49" s="61" t="s">
        <v>115</v>
      </c>
      <c r="D49" s="60">
        <v>1989</v>
      </c>
      <c r="E49" s="91" t="s">
        <v>6</v>
      </c>
      <c r="F49" s="112">
        <v>0</v>
      </c>
      <c r="G49" s="65"/>
      <c r="H49" s="65"/>
      <c r="I49" s="65">
        <v>0</v>
      </c>
      <c r="J49" s="65">
        <v>0.81497829423604462</v>
      </c>
      <c r="K49" s="65">
        <v>0</v>
      </c>
    </row>
    <row r="50" spans="1:11" x14ac:dyDescent="0.25">
      <c r="A50" s="102"/>
      <c r="B50" s="14">
        <v>38</v>
      </c>
      <c r="C50" s="61" t="s">
        <v>138</v>
      </c>
      <c r="D50" s="60">
        <v>1971</v>
      </c>
      <c r="E50" s="91">
        <v>2</v>
      </c>
      <c r="F50" s="112">
        <v>0</v>
      </c>
      <c r="G50" s="65"/>
      <c r="H50" s="65"/>
      <c r="I50" s="65">
        <v>0</v>
      </c>
      <c r="J50" s="65">
        <v>0.81497829423604462</v>
      </c>
      <c r="K50" s="65">
        <v>0</v>
      </c>
    </row>
    <row r="51" spans="1:11" x14ac:dyDescent="0.25">
      <c r="A51" s="102"/>
      <c r="B51" s="14">
        <v>39</v>
      </c>
      <c r="C51" s="61" t="s">
        <v>139</v>
      </c>
      <c r="D51" s="60">
        <v>1974</v>
      </c>
      <c r="E51" s="91" t="s">
        <v>140</v>
      </c>
      <c r="F51" s="112">
        <v>0</v>
      </c>
      <c r="G51" s="65"/>
      <c r="H51" s="65"/>
      <c r="I51" s="65">
        <v>0</v>
      </c>
      <c r="J51" s="65">
        <v>0.81497829423604462</v>
      </c>
      <c r="K51" s="65">
        <v>0</v>
      </c>
    </row>
    <row r="52" spans="1:11" x14ac:dyDescent="0.25">
      <c r="A52" s="102"/>
      <c r="B52" s="14">
        <v>40</v>
      </c>
      <c r="C52" s="61" t="s">
        <v>110</v>
      </c>
      <c r="D52" s="60">
        <v>1973</v>
      </c>
      <c r="E52" s="91">
        <v>1</v>
      </c>
      <c r="F52" s="112">
        <v>0</v>
      </c>
      <c r="G52" s="65">
        <v>0</v>
      </c>
      <c r="H52" s="65">
        <v>0</v>
      </c>
      <c r="I52" s="65">
        <v>0</v>
      </c>
      <c r="J52" s="65">
        <v>0.81497829423604462</v>
      </c>
      <c r="K52" s="65">
        <v>0</v>
      </c>
    </row>
    <row r="53" spans="1:11" x14ac:dyDescent="0.25">
      <c r="A53" s="102"/>
      <c r="B53" s="14">
        <v>41</v>
      </c>
      <c r="C53" s="61" t="s">
        <v>57</v>
      </c>
      <c r="D53" s="60">
        <v>1974</v>
      </c>
      <c r="E53" s="91">
        <v>1</v>
      </c>
      <c r="F53" s="112">
        <v>0</v>
      </c>
      <c r="G53" s="65"/>
      <c r="H53" s="65"/>
      <c r="I53" s="65">
        <v>0</v>
      </c>
      <c r="J53" s="65">
        <v>0.81497829423604462</v>
      </c>
      <c r="K53" s="65">
        <v>0</v>
      </c>
    </row>
    <row r="54" spans="1:11" x14ac:dyDescent="0.25">
      <c r="A54" s="102"/>
      <c r="B54" s="14">
        <v>42</v>
      </c>
      <c r="C54" s="61" t="s">
        <v>48</v>
      </c>
      <c r="D54" s="60">
        <v>1982</v>
      </c>
      <c r="E54" s="91" t="s">
        <v>6</v>
      </c>
      <c r="F54" s="112">
        <v>0</v>
      </c>
      <c r="G54" s="65">
        <v>0</v>
      </c>
      <c r="H54" s="65">
        <v>0</v>
      </c>
      <c r="I54" s="65">
        <v>0</v>
      </c>
      <c r="J54" s="65">
        <v>0.81497829423604462</v>
      </c>
      <c r="K54" s="65">
        <v>0</v>
      </c>
    </row>
    <row r="55" spans="1:11" x14ac:dyDescent="0.25">
      <c r="A55" s="102"/>
      <c r="B55" s="14">
        <v>43</v>
      </c>
      <c r="C55" s="61" t="s">
        <v>40</v>
      </c>
      <c r="D55" s="60">
        <v>1963</v>
      </c>
      <c r="E55" s="91" t="s">
        <v>5</v>
      </c>
      <c r="F55" s="112">
        <v>0</v>
      </c>
      <c r="G55" s="65">
        <v>0</v>
      </c>
      <c r="H55" s="65">
        <v>0</v>
      </c>
      <c r="I55" s="65">
        <v>0</v>
      </c>
      <c r="J55" s="65">
        <v>0.81497829423604462</v>
      </c>
      <c r="K55" s="65">
        <v>0</v>
      </c>
    </row>
    <row r="56" spans="1:11" x14ac:dyDescent="0.25">
      <c r="A56" s="102"/>
      <c r="B56" s="14">
        <v>44</v>
      </c>
      <c r="C56" s="61" t="s">
        <v>56</v>
      </c>
      <c r="D56" s="60">
        <v>1966</v>
      </c>
      <c r="E56" s="91" t="s">
        <v>6</v>
      </c>
      <c r="F56" s="112">
        <v>0</v>
      </c>
      <c r="G56" s="65">
        <v>0</v>
      </c>
      <c r="H56" s="65">
        <v>0</v>
      </c>
      <c r="I56" s="65">
        <v>0</v>
      </c>
      <c r="J56" s="65">
        <v>0.81497829423604462</v>
      </c>
      <c r="K56" s="65">
        <v>0</v>
      </c>
    </row>
    <row r="57" spans="1:11" x14ac:dyDescent="0.25">
      <c r="A57" s="10"/>
      <c r="B57" s="14">
        <v>45</v>
      </c>
      <c r="C57" s="61" t="s">
        <v>149</v>
      </c>
      <c r="D57" s="60" t="s">
        <v>150</v>
      </c>
      <c r="E57" s="91">
        <v>1</v>
      </c>
      <c r="F57" s="112"/>
      <c r="G57" s="65">
        <v>0</v>
      </c>
      <c r="H57" s="65">
        <v>0</v>
      </c>
      <c r="I57" s="65">
        <v>0</v>
      </c>
      <c r="J57" s="65">
        <v>0.81497829423604462</v>
      </c>
      <c r="K57" s="65">
        <v>0</v>
      </c>
    </row>
    <row r="58" spans="1:11" x14ac:dyDescent="0.25">
      <c r="A58" s="10"/>
      <c r="B58" s="14">
        <v>46</v>
      </c>
      <c r="C58" s="61" t="s">
        <v>151</v>
      </c>
      <c r="D58" s="60">
        <v>1982</v>
      </c>
      <c r="E58" s="91">
        <v>1</v>
      </c>
      <c r="F58" s="112"/>
      <c r="G58" s="65">
        <v>0</v>
      </c>
      <c r="H58" s="65">
        <v>0</v>
      </c>
      <c r="I58" s="65">
        <v>0</v>
      </c>
      <c r="J58" s="65">
        <v>0.81497829423604462</v>
      </c>
      <c r="K58" s="65">
        <v>0</v>
      </c>
    </row>
    <row r="59" spans="1:11" x14ac:dyDescent="0.25">
      <c r="A59" s="10"/>
      <c r="B59" s="14">
        <v>47</v>
      </c>
      <c r="C59" s="61" t="s">
        <v>152</v>
      </c>
      <c r="D59" s="60">
        <v>1982</v>
      </c>
      <c r="E59" s="91">
        <v>1</v>
      </c>
      <c r="F59" s="112"/>
      <c r="G59" s="65">
        <v>0</v>
      </c>
      <c r="H59" s="65">
        <v>0</v>
      </c>
      <c r="I59" s="65">
        <v>0</v>
      </c>
      <c r="J59" s="65">
        <v>0.81497829423604462</v>
      </c>
      <c r="K59" s="65">
        <v>0</v>
      </c>
    </row>
    <row r="60" spans="1:11" x14ac:dyDescent="0.25">
      <c r="A60" s="10"/>
      <c r="B60" s="14">
        <v>48</v>
      </c>
      <c r="C60" s="61" t="s">
        <v>153</v>
      </c>
      <c r="D60" s="60">
        <v>1981</v>
      </c>
      <c r="E60" s="91">
        <v>1</v>
      </c>
      <c r="F60" s="112"/>
      <c r="G60" s="65">
        <v>0</v>
      </c>
      <c r="H60" s="65">
        <v>0</v>
      </c>
      <c r="I60" s="65">
        <v>0</v>
      </c>
      <c r="J60" s="65">
        <v>0.81497829423604462</v>
      </c>
      <c r="K60" s="65">
        <v>0</v>
      </c>
    </row>
    <row r="61" spans="1:11" x14ac:dyDescent="0.25">
      <c r="A61" s="10"/>
      <c r="B61" s="14">
        <v>49</v>
      </c>
      <c r="C61" s="61" t="s">
        <v>154</v>
      </c>
      <c r="D61" s="60">
        <v>1980</v>
      </c>
      <c r="E61" s="91" t="s">
        <v>6</v>
      </c>
      <c r="F61" s="112"/>
      <c r="G61" s="65">
        <v>0</v>
      </c>
      <c r="H61" s="65">
        <v>0</v>
      </c>
      <c r="I61" s="65">
        <v>0</v>
      </c>
      <c r="J61" s="65">
        <v>0.81497829423604462</v>
      </c>
      <c r="K61" s="65">
        <v>0</v>
      </c>
    </row>
    <row r="62" spans="1:11" x14ac:dyDescent="0.25">
      <c r="A62" s="10"/>
      <c r="B62" s="14">
        <v>50</v>
      </c>
      <c r="C62" s="61" t="s">
        <v>64</v>
      </c>
      <c r="D62" s="60">
        <v>1980</v>
      </c>
      <c r="E62" s="91" t="s">
        <v>5</v>
      </c>
      <c r="F62" s="112"/>
      <c r="G62" s="65">
        <v>0</v>
      </c>
      <c r="H62" s="65">
        <v>0</v>
      </c>
      <c r="I62" s="65">
        <v>0</v>
      </c>
      <c r="J62" s="65">
        <v>0.81497829423604462</v>
      </c>
      <c r="K62" s="65">
        <v>0</v>
      </c>
    </row>
    <row r="63" spans="1:11" x14ac:dyDescent="0.25">
      <c r="A63" s="10"/>
      <c r="B63" s="14">
        <v>51</v>
      </c>
      <c r="C63" s="61" t="s">
        <v>42</v>
      </c>
      <c r="D63" s="60">
        <v>1977</v>
      </c>
      <c r="E63" s="91" t="s">
        <v>5</v>
      </c>
      <c r="F63" s="112"/>
      <c r="G63" s="65">
        <v>0</v>
      </c>
      <c r="H63" s="65">
        <v>0</v>
      </c>
      <c r="I63" s="65">
        <v>0</v>
      </c>
      <c r="J63" s="65">
        <v>0.81497829423604462</v>
      </c>
      <c r="K63" s="65">
        <v>0</v>
      </c>
    </row>
    <row r="64" spans="1:11" x14ac:dyDescent="0.25">
      <c r="A64" s="10"/>
      <c r="B64" s="14">
        <v>52</v>
      </c>
      <c r="C64" s="61" t="s">
        <v>155</v>
      </c>
      <c r="D64" s="60">
        <v>1975</v>
      </c>
      <c r="E64" s="91">
        <v>1</v>
      </c>
      <c r="F64" s="112"/>
      <c r="G64" s="65">
        <v>0</v>
      </c>
      <c r="H64" s="65"/>
      <c r="I64" s="65">
        <v>0</v>
      </c>
      <c r="J64" s="65">
        <v>0.81497829423604462</v>
      </c>
      <c r="K64" s="65">
        <v>0</v>
      </c>
    </row>
    <row r="65" spans="1:34" s="17" customFormat="1" x14ac:dyDescent="0.25">
      <c r="A65" s="10"/>
      <c r="B65" s="14">
        <v>53</v>
      </c>
      <c r="C65" s="61" t="s">
        <v>83</v>
      </c>
      <c r="D65" s="60">
        <v>1975</v>
      </c>
      <c r="E65" s="91">
        <v>1</v>
      </c>
      <c r="F65" s="112"/>
      <c r="G65" s="65">
        <v>0</v>
      </c>
      <c r="H65" s="65"/>
      <c r="I65" s="65">
        <v>0</v>
      </c>
      <c r="J65" s="65">
        <v>0.81497829423604462</v>
      </c>
      <c r="K65" s="65">
        <v>0</v>
      </c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</row>
    <row r="66" spans="1:34" x14ac:dyDescent="0.25">
      <c r="A66" s="10"/>
      <c r="B66" s="14">
        <v>54</v>
      </c>
      <c r="C66" s="61" t="s">
        <v>156</v>
      </c>
      <c r="D66" s="60">
        <v>1982</v>
      </c>
      <c r="E66" s="91">
        <v>1</v>
      </c>
      <c r="F66" s="112"/>
      <c r="G66" s="65">
        <v>0</v>
      </c>
      <c r="H66" s="65">
        <v>0</v>
      </c>
      <c r="I66" s="65">
        <v>0</v>
      </c>
      <c r="J66" s="65">
        <v>0.81497829423604462</v>
      </c>
      <c r="K66" s="65">
        <v>0</v>
      </c>
    </row>
    <row r="67" spans="1:34" x14ac:dyDescent="0.25">
      <c r="A67" s="102"/>
      <c r="B67" s="14">
        <v>55</v>
      </c>
      <c r="C67" s="61" t="s">
        <v>157</v>
      </c>
      <c r="D67" s="60">
        <v>1980</v>
      </c>
      <c r="E67" s="91">
        <v>1</v>
      </c>
      <c r="F67" s="112"/>
      <c r="G67" s="65">
        <v>0</v>
      </c>
      <c r="H67" s="65">
        <v>0</v>
      </c>
      <c r="I67" s="65">
        <v>0</v>
      </c>
      <c r="J67" s="65">
        <v>0.81497829423604462</v>
      </c>
      <c r="K67" s="65">
        <v>0</v>
      </c>
    </row>
    <row r="68" spans="1:34" x14ac:dyDescent="0.25">
      <c r="A68" s="10"/>
      <c r="B68" s="14">
        <v>56</v>
      </c>
      <c r="C68" s="61" t="s">
        <v>159</v>
      </c>
      <c r="D68" s="60">
        <v>1980</v>
      </c>
      <c r="E68" s="91">
        <v>1</v>
      </c>
      <c r="F68" s="112"/>
      <c r="G68" s="65">
        <v>0</v>
      </c>
      <c r="H68" s="65">
        <v>0</v>
      </c>
      <c r="I68" s="65">
        <v>0</v>
      </c>
      <c r="J68" s="65">
        <v>0.81497829423604462</v>
      </c>
      <c r="K68" s="65">
        <v>0</v>
      </c>
    </row>
    <row r="69" spans="1:34" x14ac:dyDescent="0.25">
      <c r="B69" s="14">
        <v>57</v>
      </c>
      <c r="C69" s="61" t="s">
        <v>45</v>
      </c>
      <c r="D69" s="60">
        <v>1982</v>
      </c>
      <c r="E69" s="91">
        <v>1</v>
      </c>
      <c r="F69" s="112"/>
      <c r="G69" s="65">
        <v>0</v>
      </c>
      <c r="H69" s="65">
        <v>0</v>
      </c>
      <c r="I69" s="65">
        <v>0</v>
      </c>
      <c r="J69" s="65">
        <v>0.81497829423604462</v>
      </c>
      <c r="K69" s="65">
        <v>0</v>
      </c>
    </row>
    <row r="70" spans="1:34" x14ac:dyDescent="0.25">
      <c r="B70" s="14">
        <v>58</v>
      </c>
      <c r="C70" s="61" t="s">
        <v>80</v>
      </c>
      <c r="D70" s="60">
        <v>1984</v>
      </c>
      <c r="E70" s="91" t="s">
        <v>5</v>
      </c>
      <c r="F70" s="112"/>
      <c r="G70" s="65">
        <v>0</v>
      </c>
      <c r="H70" s="65">
        <v>0</v>
      </c>
      <c r="I70" s="65">
        <v>0</v>
      </c>
      <c r="J70" s="65">
        <v>0.81497829423604462</v>
      </c>
      <c r="K70" s="65">
        <v>0</v>
      </c>
    </row>
    <row r="71" spans="1:34" x14ac:dyDescent="0.25">
      <c r="B71" s="14">
        <v>59</v>
      </c>
      <c r="C71" s="61" t="s">
        <v>160</v>
      </c>
      <c r="D71" s="60">
        <v>1971</v>
      </c>
      <c r="E71" s="91">
        <v>1</v>
      </c>
      <c r="F71" s="112"/>
      <c r="G71" s="65">
        <v>0</v>
      </c>
      <c r="H71" s="65">
        <v>0</v>
      </c>
      <c r="I71" s="65">
        <v>0</v>
      </c>
      <c r="J71" s="65">
        <v>0.81497829423604462</v>
      </c>
      <c r="K71" s="65">
        <v>0</v>
      </c>
    </row>
    <row r="72" spans="1:34" x14ac:dyDescent="0.25">
      <c r="B72" s="14">
        <v>60</v>
      </c>
      <c r="C72" s="61" t="s">
        <v>161</v>
      </c>
      <c r="D72" s="60">
        <v>1978</v>
      </c>
      <c r="E72" s="91">
        <v>1</v>
      </c>
      <c r="F72" s="112"/>
      <c r="G72" s="65">
        <v>0</v>
      </c>
      <c r="H72" s="65">
        <v>0</v>
      </c>
      <c r="I72" s="65">
        <v>0</v>
      </c>
      <c r="J72" s="65">
        <v>0.81497829423604462</v>
      </c>
      <c r="K72" s="65">
        <v>0</v>
      </c>
    </row>
    <row r="73" spans="1:34" x14ac:dyDescent="0.25">
      <c r="B73" s="14">
        <v>61</v>
      </c>
      <c r="C73" s="61" t="s">
        <v>167</v>
      </c>
      <c r="D73" s="60">
        <v>1970</v>
      </c>
      <c r="E73" s="91">
        <v>1</v>
      </c>
      <c r="F73" s="112"/>
      <c r="G73" s="65"/>
      <c r="H73" s="65">
        <v>0</v>
      </c>
      <c r="I73" s="65">
        <v>0</v>
      </c>
      <c r="J73" s="65">
        <v>0.81497829423604462</v>
      </c>
      <c r="K73" s="65">
        <v>0</v>
      </c>
    </row>
    <row r="74" spans="1:34" x14ac:dyDescent="0.25">
      <c r="B74" s="14">
        <v>62</v>
      </c>
      <c r="C74" s="61" t="s">
        <v>168</v>
      </c>
      <c r="D74" s="60">
        <v>1961</v>
      </c>
      <c r="E74" s="91">
        <v>1</v>
      </c>
      <c r="F74" s="112"/>
      <c r="G74" s="65"/>
      <c r="H74" s="65">
        <v>0</v>
      </c>
      <c r="I74" s="65">
        <v>0</v>
      </c>
      <c r="J74" s="65">
        <v>0.81497829423604462</v>
      </c>
      <c r="K74" s="65">
        <v>0</v>
      </c>
    </row>
    <row r="75" spans="1:34" x14ac:dyDescent="0.25">
      <c r="B75" s="14">
        <v>63</v>
      </c>
      <c r="C75" s="61" t="s">
        <v>169</v>
      </c>
      <c r="D75" s="60">
        <v>1958</v>
      </c>
      <c r="E75" s="91">
        <v>1</v>
      </c>
      <c r="F75" s="112"/>
      <c r="G75" s="65"/>
      <c r="H75" s="65">
        <v>0</v>
      </c>
      <c r="I75" s="65">
        <v>0</v>
      </c>
      <c r="J75" s="65">
        <v>0.81497829423604462</v>
      </c>
      <c r="K75" s="65">
        <v>0</v>
      </c>
    </row>
    <row r="76" spans="1:34" x14ac:dyDescent="0.25">
      <c r="B76" s="14">
        <v>64</v>
      </c>
      <c r="C76" s="61" t="s">
        <v>170</v>
      </c>
      <c r="D76" s="60">
        <v>1965</v>
      </c>
      <c r="E76" s="91">
        <v>1</v>
      </c>
      <c r="F76" s="112"/>
      <c r="G76" s="65"/>
      <c r="H76" s="65">
        <v>0</v>
      </c>
      <c r="I76" s="65">
        <v>0</v>
      </c>
      <c r="J76" s="65">
        <v>0.81497829423604462</v>
      </c>
      <c r="K76" s="65">
        <v>0</v>
      </c>
    </row>
    <row r="77" spans="1:34" x14ac:dyDescent="0.25">
      <c r="B77" s="14">
        <v>65</v>
      </c>
      <c r="C77" s="61" t="s">
        <v>171</v>
      </c>
      <c r="D77" s="60">
        <v>1982</v>
      </c>
      <c r="E77" s="91" t="s">
        <v>5</v>
      </c>
      <c r="F77" s="112"/>
      <c r="G77" s="65"/>
      <c r="H77" s="65">
        <v>0</v>
      </c>
      <c r="I77" s="65">
        <v>0</v>
      </c>
      <c r="J77" s="65">
        <v>0.81497829423604462</v>
      </c>
      <c r="K77" s="65">
        <v>0</v>
      </c>
    </row>
    <row r="78" spans="1:34" x14ac:dyDescent="0.25">
      <c r="B78" s="14">
        <v>66</v>
      </c>
      <c r="C78" s="61" t="s">
        <v>172</v>
      </c>
      <c r="D78" s="60">
        <v>1964</v>
      </c>
      <c r="E78" s="91">
        <v>1</v>
      </c>
      <c r="F78" s="112"/>
      <c r="G78" s="65"/>
      <c r="H78" s="65">
        <v>0</v>
      </c>
      <c r="I78" s="65">
        <v>0</v>
      </c>
      <c r="J78" s="65">
        <v>0.81497829423604462</v>
      </c>
      <c r="K78" s="65">
        <v>0</v>
      </c>
    </row>
    <row r="79" spans="1:34" x14ac:dyDescent="0.25">
      <c r="B79" s="14">
        <v>67</v>
      </c>
      <c r="C79" s="61" t="s">
        <v>173</v>
      </c>
      <c r="D79" s="60">
        <v>1984</v>
      </c>
      <c r="E79" s="91">
        <v>1</v>
      </c>
      <c r="F79" s="112"/>
      <c r="G79" s="65"/>
      <c r="H79" s="65">
        <v>0</v>
      </c>
      <c r="I79" s="65">
        <v>0</v>
      </c>
      <c r="J79" s="65">
        <v>0.81497829423604462</v>
      </c>
      <c r="K79" s="65">
        <v>0</v>
      </c>
    </row>
    <row r="80" spans="1:34" x14ac:dyDescent="0.25">
      <c r="B80" s="14">
        <v>68</v>
      </c>
      <c r="C80" s="61" t="s">
        <v>174</v>
      </c>
      <c r="D80" s="60">
        <v>1984</v>
      </c>
      <c r="E80" s="91">
        <v>1</v>
      </c>
      <c r="F80" s="112"/>
      <c r="G80" s="65"/>
      <c r="H80" s="65">
        <v>0</v>
      </c>
      <c r="I80" s="65">
        <v>0</v>
      </c>
      <c r="J80" s="65">
        <v>0.81497829423604462</v>
      </c>
      <c r="K80" s="65">
        <v>0</v>
      </c>
    </row>
    <row r="81" spans="1:11" x14ac:dyDescent="0.25">
      <c r="B81" s="14">
        <v>69</v>
      </c>
      <c r="C81" s="61" t="s">
        <v>175</v>
      </c>
      <c r="D81" s="60">
        <v>1985</v>
      </c>
      <c r="E81" s="91">
        <v>1</v>
      </c>
      <c r="F81" s="112"/>
      <c r="G81" s="65"/>
      <c r="H81" s="65">
        <v>0</v>
      </c>
      <c r="I81" s="65">
        <v>0</v>
      </c>
      <c r="J81" s="65">
        <v>0.81497829423604462</v>
      </c>
      <c r="K81" s="65">
        <v>0</v>
      </c>
    </row>
    <row r="82" spans="1:11" x14ac:dyDescent="0.25">
      <c r="B82" s="14">
        <v>70</v>
      </c>
      <c r="C82" s="61" t="s">
        <v>176</v>
      </c>
      <c r="D82" s="60">
        <v>1985</v>
      </c>
      <c r="E82" s="91">
        <v>1</v>
      </c>
      <c r="F82" s="112"/>
      <c r="G82" s="65"/>
      <c r="H82" s="65">
        <v>0</v>
      </c>
      <c r="I82" s="65">
        <v>0</v>
      </c>
      <c r="J82" s="65">
        <v>0.81497829423604462</v>
      </c>
      <c r="K82" s="65">
        <v>0</v>
      </c>
    </row>
    <row r="83" spans="1:11" ht="15.75" thickBot="1" x14ac:dyDescent="0.3">
      <c r="A83" s="10"/>
      <c r="B83" s="18">
        <v>71</v>
      </c>
      <c r="C83" s="67" t="s">
        <v>106</v>
      </c>
      <c r="D83" s="66">
        <v>1958</v>
      </c>
      <c r="E83" s="95" t="s">
        <v>5</v>
      </c>
      <c r="F83" s="114"/>
      <c r="G83" s="71">
        <v>0</v>
      </c>
      <c r="H83" s="71">
        <v>-0.23379303960788209</v>
      </c>
      <c r="I83" s="71">
        <v>-0.23379303960788209</v>
      </c>
      <c r="J83" s="71">
        <v>0.81497829423604462</v>
      </c>
      <c r="K83" s="71">
        <v>-0.19053625262389176</v>
      </c>
    </row>
  </sheetData>
  <sortState ref="A13:AH83">
    <sortCondition descending="1" ref="I13:I83"/>
  </sortState>
  <mergeCells count="8">
    <mergeCell ref="B7:K7"/>
    <mergeCell ref="B2:K2"/>
    <mergeCell ref="B4:K4"/>
    <mergeCell ref="B3:F3"/>
    <mergeCell ref="B11:B12"/>
    <mergeCell ref="C11:C12"/>
    <mergeCell ref="D11:D12"/>
    <mergeCell ref="E11:E1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4"/>
  <sheetViews>
    <sheetView topLeftCell="A10" workbookViewId="0">
      <selection activeCell="M10" sqref="M10"/>
    </sheetView>
  </sheetViews>
  <sheetFormatPr defaultRowHeight="15" x14ac:dyDescent="0.25"/>
  <cols>
    <col min="1" max="1" width="2.7109375" style="6" customWidth="1"/>
    <col min="2" max="2" width="6.7109375" customWidth="1"/>
    <col min="3" max="3" width="35.7109375" customWidth="1"/>
    <col min="4" max="5" width="7.7109375" customWidth="1"/>
    <col min="6" max="6" width="9.140625" customWidth="1"/>
    <col min="9" max="9" width="13.42578125" customWidth="1"/>
  </cols>
  <sheetData>
    <row r="1" spans="1:9" s="3" customFormat="1" ht="12.75" x14ac:dyDescent="0.2">
      <c r="A1" s="1"/>
    </row>
    <row r="2" spans="1:9" s="3" customFormat="1" ht="18" x14ac:dyDescent="0.25">
      <c r="A2" s="1"/>
      <c r="B2" s="140" t="s">
        <v>96</v>
      </c>
      <c r="C2" s="140"/>
      <c r="D2" s="140"/>
      <c r="E2" s="140"/>
      <c r="F2" s="140"/>
      <c r="G2" s="140"/>
      <c r="H2" s="140"/>
      <c r="I2" s="140"/>
    </row>
    <row r="3" spans="1:9" s="3" customFormat="1" ht="18" x14ac:dyDescent="0.25">
      <c r="A3" s="1"/>
      <c r="B3" s="140"/>
      <c r="C3" s="140"/>
      <c r="D3" s="140"/>
      <c r="E3" s="140"/>
    </row>
    <row r="4" spans="1:9" s="3" customFormat="1" x14ac:dyDescent="0.25">
      <c r="A4" s="1"/>
      <c r="B4" s="141" t="s">
        <v>97</v>
      </c>
      <c r="C4" s="141"/>
      <c r="D4" s="141"/>
      <c r="E4" s="141"/>
      <c r="F4" s="141"/>
      <c r="G4" s="141"/>
      <c r="H4" s="141"/>
      <c r="I4" s="141"/>
    </row>
    <row r="5" spans="1:9" s="3" customFormat="1" x14ac:dyDescent="0.25">
      <c r="A5" s="1"/>
      <c r="B5"/>
      <c r="C5"/>
      <c r="D5"/>
      <c r="E5" s="5"/>
      <c r="F5" s="49"/>
    </row>
    <row r="6" spans="1:9" s="3" customFormat="1" x14ac:dyDescent="0.2">
      <c r="A6" s="2"/>
      <c r="B6" s="9"/>
      <c r="C6" s="9"/>
      <c r="D6" s="9"/>
    </row>
    <row r="7" spans="1:9" s="3" customFormat="1" ht="15.75" x14ac:dyDescent="0.25">
      <c r="A7" s="2"/>
      <c r="B7" s="139" t="s">
        <v>202</v>
      </c>
      <c r="C7" s="139"/>
      <c r="D7" s="139"/>
      <c r="E7" s="139"/>
      <c r="F7" s="139"/>
      <c r="G7" s="139"/>
      <c r="H7" s="139"/>
      <c r="I7" s="139"/>
    </row>
    <row r="8" spans="1:9" s="3" customFormat="1" x14ac:dyDescent="0.25">
      <c r="A8" s="2"/>
      <c r="B8"/>
      <c r="C8"/>
      <c r="D8"/>
    </row>
    <row r="9" spans="1:9" s="3" customFormat="1" x14ac:dyDescent="0.25">
      <c r="A9" s="1"/>
      <c r="B9"/>
      <c r="C9"/>
      <c r="D9"/>
      <c r="E9" s="26"/>
      <c r="F9" s="26"/>
    </row>
    <row r="10" spans="1:9" ht="15.75" thickBot="1" x14ac:dyDescent="0.3">
      <c r="A10" s="7"/>
    </row>
    <row r="11" spans="1:9" ht="60" x14ac:dyDescent="0.25">
      <c r="A11" s="8"/>
      <c r="B11" s="137" t="s">
        <v>0</v>
      </c>
      <c r="C11" s="146" t="s">
        <v>4</v>
      </c>
      <c r="D11" s="144" t="s">
        <v>1</v>
      </c>
      <c r="E11" s="149" t="s">
        <v>2</v>
      </c>
      <c r="F11" s="107" t="s">
        <v>183</v>
      </c>
      <c r="G11" s="107" t="s">
        <v>203</v>
      </c>
      <c r="H11" s="107" t="s">
        <v>204</v>
      </c>
      <c r="I11" s="107" t="s">
        <v>205</v>
      </c>
    </row>
    <row r="12" spans="1:9" s="9" customFormat="1" ht="15.75" thickBot="1" x14ac:dyDescent="0.3">
      <c r="A12" s="8"/>
      <c r="B12" s="138"/>
      <c r="C12" s="148"/>
      <c r="D12" s="145">
        <v>0</v>
      </c>
      <c r="E12" s="150">
        <v>0</v>
      </c>
      <c r="F12" s="108"/>
      <c r="G12" s="108"/>
      <c r="H12" s="108"/>
      <c r="I12" s="108"/>
    </row>
    <row r="13" spans="1:9" x14ac:dyDescent="0.25">
      <c r="A13" s="115"/>
      <c r="B13" s="12">
        <v>1</v>
      </c>
      <c r="C13" s="55" t="s">
        <v>70</v>
      </c>
      <c r="D13" s="54">
        <v>1978</v>
      </c>
      <c r="E13" s="87" t="s">
        <v>5</v>
      </c>
      <c r="F13" s="59">
        <v>36.290744484624753</v>
      </c>
      <c r="G13" s="59">
        <f>VLOOKUP(C13,'ЧР 2016'!$D$13:$J$61,7,FALSE)</f>
        <v>99.999999999999986</v>
      </c>
      <c r="H13" s="59"/>
      <c r="I13" s="59">
        <f t="shared" ref="I13:I44" si="0">F13+G13+H13</f>
        <v>136.29074448462472</v>
      </c>
    </row>
    <row r="14" spans="1:9" x14ac:dyDescent="0.25">
      <c r="B14" s="14">
        <v>2</v>
      </c>
      <c r="C14" s="61" t="s">
        <v>164</v>
      </c>
      <c r="D14" s="60">
        <v>1984</v>
      </c>
      <c r="E14" s="91">
        <v>1</v>
      </c>
      <c r="F14" s="65">
        <v>81.497829423604458</v>
      </c>
      <c r="G14" s="65">
        <f>VLOOKUP(C14,'ЧР 2016'!$D$13:$J$61,7,FALSE)</f>
        <v>41.060140870507489</v>
      </c>
      <c r="H14" s="65"/>
      <c r="I14" s="65">
        <f t="shared" si="0"/>
        <v>122.55797029411195</v>
      </c>
    </row>
    <row r="15" spans="1:9" x14ac:dyDescent="0.25">
      <c r="B15" s="14">
        <v>3</v>
      </c>
      <c r="C15" s="61" t="s">
        <v>49</v>
      </c>
      <c r="D15" s="60"/>
      <c r="E15" s="91"/>
      <c r="F15" s="65"/>
      <c r="G15" s="65">
        <f>VLOOKUP(C15,'ЧР 2016'!$D$13:$J$61,7,FALSE)</f>
        <v>64.566409223557443</v>
      </c>
      <c r="H15" s="65">
        <f>VLOOKUP(C15,'ВС Новоросийск 2016'!$D$13:$J$47,7,FALSE)</f>
        <v>44.43751875334582</v>
      </c>
      <c r="I15" s="65">
        <f t="shared" si="0"/>
        <v>109.00392797690327</v>
      </c>
    </row>
    <row r="16" spans="1:9" x14ac:dyDescent="0.25">
      <c r="B16" s="14">
        <v>4</v>
      </c>
      <c r="C16" s="61" t="s">
        <v>186</v>
      </c>
      <c r="D16" s="60"/>
      <c r="E16" s="91"/>
      <c r="F16" s="65"/>
      <c r="G16" s="65">
        <f>VLOOKUP(C16,'ЧР 2016'!$D$13:$J$61,7,FALSE)</f>
        <v>66.321673825491359</v>
      </c>
      <c r="H16" s="65">
        <f>VLOOKUP(C16,'ВС Новоросийск 2016'!$D$13:$J$47,7,FALSE)</f>
        <v>42.314522119455056</v>
      </c>
      <c r="I16" s="65">
        <f t="shared" si="0"/>
        <v>108.63619594494642</v>
      </c>
    </row>
    <row r="17" spans="1:9" x14ac:dyDescent="0.25">
      <c r="A17" s="106"/>
      <c r="B17" s="14">
        <v>5</v>
      </c>
      <c r="C17" s="61" t="s">
        <v>27</v>
      </c>
      <c r="D17" s="60">
        <v>1973</v>
      </c>
      <c r="E17" s="91">
        <v>1</v>
      </c>
      <c r="F17" s="65">
        <v>88.573647603638406</v>
      </c>
      <c r="G17" s="65">
        <f>VLOOKUP(C17,'ЧР 2016'!$D$13:$J$61,7,FALSE)</f>
        <v>0</v>
      </c>
      <c r="H17" s="65">
        <f>VLOOKUP(C17,'ВС Новоросийск 2016'!$D$13:$J$47,7,FALSE)</f>
        <v>14.579362918595153</v>
      </c>
      <c r="I17" s="65">
        <f t="shared" si="0"/>
        <v>103.15301052223356</v>
      </c>
    </row>
    <row r="18" spans="1:9" x14ac:dyDescent="0.25">
      <c r="A18" s="10"/>
      <c r="B18" s="14">
        <v>6</v>
      </c>
      <c r="C18" s="61" t="s">
        <v>145</v>
      </c>
      <c r="D18" s="60">
        <v>1978</v>
      </c>
      <c r="E18" s="91">
        <v>1</v>
      </c>
      <c r="F18" s="65">
        <v>100</v>
      </c>
      <c r="G18" s="65">
        <f>VLOOKUP(C18,'ЧР 2016'!$D$13:$J$61,7,FALSE)</f>
        <v>0</v>
      </c>
      <c r="H18" s="65"/>
      <c r="I18" s="65">
        <f t="shared" si="0"/>
        <v>100</v>
      </c>
    </row>
    <row r="19" spans="1:9" x14ac:dyDescent="0.25">
      <c r="A19" s="106"/>
      <c r="B19" s="14">
        <v>7</v>
      </c>
      <c r="C19" s="61" t="s">
        <v>61</v>
      </c>
      <c r="D19" s="60">
        <v>1980</v>
      </c>
      <c r="E19" s="91" t="s">
        <v>5</v>
      </c>
      <c r="F19" s="65">
        <v>40.748914711802229</v>
      </c>
      <c r="G19" s="65">
        <f>VLOOKUP(C19,'ЧР 2016'!$D$13:$J$61,7,FALSE)</f>
        <v>50.364328259008694</v>
      </c>
      <c r="H19" s="65">
        <f>VLOOKUP(C19,'ВС Новоросийск 2016'!$D$13:$J$47,7,FALSE)</f>
        <v>0</v>
      </c>
      <c r="I19" s="65">
        <f t="shared" si="0"/>
        <v>91.113242970810916</v>
      </c>
    </row>
    <row r="20" spans="1:9" x14ac:dyDescent="0.25">
      <c r="A20" s="115"/>
      <c r="B20" s="14">
        <v>8</v>
      </c>
      <c r="C20" s="61" t="s">
        <v>75</v>
      </c>
      <c r="D20" s="60">
        <v>1967</v>
      </c>
      <c r="E20" s="91">
        <v>1</v>
      </c>
      <c r="F20" s="65">
        <v>69.007191106141292</v>
      </c>
      <c r="G20" s="65">
        <f>VLOOKUP(C20,'ЧР 2016'!$D$13:$J$61,7,FALSE)</f>
        <v>5.2161944405920213</v>
      </c>
      <c r="H20" s="65">
        <f>VLOOKUP(C20,'ВС Новоросийск 2016'!$D$13:$J$47,7,FALSE)</f>
        <v>13.939347987891635</v>
      </c>
      <c r="I20" s="65">
        <f t="shared" si="0"/>
        <v>88.162733534624948</v>
      </c>
    </row>
    <row r="21" spans="1:9" x14ac:dyDescent="0.25">
      <c r="A21" s="106"/>
      <c r="B21" s="14">
        <v>9</v>
      </c>
      <c r="C21" s="61" t="s">
        <v>51</v>
      </c>
      <c r="D21" s="60">
        <v>1982</v>
      </c>
      <c r="E21" s="91" t="s">
        <v>5</v>
      </c>
      <c r="F21" s="65">
        <v>82.967856807350671</v>
      </c>
      <c r="G21" s="65"/>
      <c r="H21" s="65"/>
      <c r="I21" s="65">
        <f t="shared" si="0"/>
        <v>82.967856807350671</v>
      </c>
    </row>
    <row r="22" spans="1:9" x14ac:dyDescent="0.25">
      <c r="A22" s="115"/>
      <c r="B22" s="14">
        <v>10</v>
      </c>
      <c r="C22" s="61" t="s">
        <v>60</v>
      </c>
      <c r="D22" s="60">
        <v>1983</v>
      </c>
      <c r="E22" s="91" t="s">
        <v>6</v>
      </c>
      <c r="F22" s="65">
        <v>39.216114184057368</v>
      </c>
      <c r="G22" s="65">
        <f>VLOOKUP(C22,'ЧР 2016'!$D$13:$J$61,7,FALSE)</f>
        <v>16.16531627340666</v>
      </c>
      <c r="H22" s="65">
        <f>VLOOKUP(C22,'ВС Новоросийск 2016'!$D$13:$J$47,7,FALSE)</f>
        <v>26.245575823577454</v>
      </c>
      <c r="I22" s="65">
        <f t="shared" si="0"/>
        <v>81.627006281041474</v>
      </c>
    </row>
    <row r="23" spans="1:9" x14ac:dyDescent="0.25">
      <c r="A23" s="115"/>
      <c r="B23" s="14">
        <v>11</v>
      </c>
      <c r="C23" s="61" t="s">
        <v>136</v>
      </c>
      <c r="D23" s="60">
        <v>1985</v>
      </c>
      <c r="E23" s="91">
        <v>1</v>
      </c>
      <c r="F23" s="65">
        <v>46.20867478942408</v>
      </c>
      <c r="G23" s="65">
        <f>VLOOKUP(C23,'ЧР 2016'!$D$13:$J$61,7,FALSE)</f>
        <v>26.828119136887938</v>
      </c>
      <c r="H23" s="65">
        <f>VLOOKUP(C23,'ВС Новоросийск 2016'!$D$13:$J$47,7,FALSE)</f>
        <v>7.8584243690127344</v>
      </c>
      <c r="I23" s="65">
        <f t="shared" si="0"/>
        <v>80.895218295324753</v>
      </c>
    </row>
    <row r="24" spans="1:9" x14ac:dyDescent="0.25">
      <c r="A24" s="10"/>
      <c r="B24" s="14">
        <v>12</v>
      </c>
      <c r="C24" s="61" t="s">
        <v>148</v>
      </c>
      <c r="D24" s="60">
        <v>1980</v>
      </c>
      <c r="E24" s="91" t="s">
        <v>140</v>
      </c>
      <c r="F24" s="65">
        <v>59.111493715253367</v>
      </c>
      <c r="G24" s="65">
        <f>VLOOKUP(C24,'ЧР 2016'!$D$13:$J$61,7,FALSE)</f>
        <v>17.97905002709048</v>
      </c>
      <c r="H24" s="65">
        <f>VLOOKUP(C24,'ВС Новоросийск 2016'!$D$13:$J$47,7,FALSE)</f>
        <v>0</v>
      </c>
      <c r="I24" s="65">
        <f t="shared" si="0"/>
        <v>77.09054374234384</v>
      </c>
    </row>
    <row r="25" spans="1:9" x14ac:dyDescent="0.25">
      <c r="A25" s="115"/>
      <c r="B25" s="14">
        <v>13</v>
      </c>
      <c r="C25" s="61" t="s">
        <v>52</v>
      </c>
      <c r="D25" s="60">
        <v>1981</v>
      </c>
      <c r="E25" s="91">
        <v>1</v>
      </c>
      <c r="F25" s="65">
        <v>17.771591514881862</v>
      </c>
      <c r="G25" s="65">
        <f>VLOOKUP(C25,'ЧР 2016'!$D$13:$J$61,7,FALSE)</f>
        <v>9.2830052374932261</v>
      </c>
      <c r="H25" s="65">
        <f>VLOOKUP(C25,'ВС Новоросийск 2016'!$D$13:$J$47,7,FALSE)</f>
        <v>50</v>
      </c>
      <c r="I25" s="65">
        <f t="shared" si="0"/>
        <v>77.05459675237509</v>
      </c>
    </row>
    <row r="26" spans="1:9" x14ac:dyDescent="0.25">
      <c r="A26" s="10"/>
      <c r="B26" s="14">
        <v>14</v>
      </c>
      <c r="C26" s="61" t="s">
        <v>146</v>
      </c>
      <c r="D26" s="60">
        <v>1978</v>
      </c>
      <c r="E26" s="91">
        <v>1</v>
      </c>
      <c r="F26" s="65">
        <v>53.624983530594925</v>
      </c>
      <c r="G26" s="65">
        <f>VLOOKUP(C26,'ЧР 2016'!$D$13:$J$61,7,FALSE)</f>
        <v>22.139907533340974</v>
      </c>
      <c r="H26" s="65"/>
      <c r="I26" s="65">
        <f t="shared" si="0"/>
        <v>75.764891063935892</v>
      </c>
    </row>
    <row r="27" spans="1:9" x14ac:dyDescent="0.25">
      <c r="B27" s="14">
        <v>15</v>
      </c>
      <c r="C27" s="61" t="s">
        <v>69</v>
      </c>
      <c r="D27" s="60"/>
      <c r="E27" s="91"/>
      <c r="F27" s="65"/>
      <c r="G27" s="65">
        <f>VLOOKUP(C27,'ЧР 2016'!$D$13:$J$61,7,FALSE)</f>
        <v>54.740449853266718</v>
      </c>
      <c r="H27" s="65">
        <f>VLOOKUP(C27,'ВС Новоросийск 2016'!$D$13:$J$47,7,FALSE)</f>
        <v>16.251435429795041</v>
      </c>
      <c r="I27" s="65">
        <f t="shared" si="0"/>
        <v>70.991885283061762</v>
      </c>
    </row>
    <row r="28" spans="1:9" x14ac:dyDescent="0.25">
      <c r="A28" s="115"/>
      <c r="B28" s="14">
        <v>16</v>
      </c>
      <c r="C28" s="61" t="s">
        <v>47</v>
      </c>
      <c r="D28" s="60">
        <v>1969</v>
      </c>
      <c r="E28" s="91" t="s">
        <v>5</v>
      </c>
      <c r="F28" s="65">
        <v>59.662526776337394</v>
      </c>
      <c r="G28" s="65">
        <f>VLOOKUP(C28,'ЧР 2016'!$D$13:$J$61,7,FALSE)</f>
        <v>10.796793682423006</v>
      </c>
      <c r="H28" s="65">
        <f>VLOOKUP(C28,'ВС Новоросийск 2016'!$D$13:$J$47,7,FALSE)</f>
        <v>0</v>
      </c>
      <c r="I28" s="65">
        <f t="shared" si="0"/>
        <v>70.459320458760402</v>
      </c>
    </row>
    <row r="29" spans="1:9" x14ac:dyDescent="0.25">
      <c r="B29" s="14">
        <v>17</v>
      </c>
      <c r="C29" s="61" t="s">
        <v>190</v>
      </c>
      <c r="D29" s="60">
        <v>1985</v>
      </c>
      <c r="E29" s="91">
        <v>1</v>
      </c>
      <c r="F29" s="65">
        <v>36.165892693575664</v>
      </c>
      <c r="G29" s="65">
        <f>VLOOKUP(C29,'ЧР 2016'!$D$13:$J$61,7,FALSE)</f>
        <v>12.410586373624131</v>
      </c>
      <c r="H29" s="65">
        <f>VLOOKUP(C29,'ВС Новоросийск 2016'!$D$13:$J$47,7,FALSE)</f>
        <v>17.247481622651783</v>
      </c>
      <c r="I29" s="65">
        <f t="shared" si="0"/>
        <v>65.823960689851589</v>
      </c>
    </row>
    <row r="30" spans="1:9" x14ac:dyDescent="0.25">
      <c r="B30" s="14">
        <v>18</v>
      </c>
      <c r="C30" s="61" t="s">
        <v>187</v>
      </c>
      <c r="D30" s="60"/>
      <c r="E30" s="91"/>
      <c r="F30" s="65"/>
      <c r="G30" s="65">
        <f>VLOOKUP(C30,'ЧР 2016'!$D$13:$J$61,7,FALSE)</f>
        <v>32.685850457986788</v>
      </c>
      <c r="H30" s="65">
        <f>VLOOKUP(C30,'ВС Новоросийск 2016'!$D$13:$J$47,7,FALSE)</f>
        <v>28.655050367546963</v>
      </c>
      <c r="I30" s="65">
        <f t="shared" si="0"/>
        <v>61.340900825533751</v>
      </c>
    </row>
    <row r="31" spans="1:9" x14ac:dyDescent="0.25">
      <c r="A31" s="10"/>
      <c r="B31" s="14">
        <v>19</v>
      </c>
      <c r="C31" s="61" t="s">
        <v>147</v>
      </c>
      <c r="D31" s="60">
        <v>1981</v>
      </c>
      <c r="E31" s="91">
        <v>1</v>
      </c>
      <c r="F31" s="65">
        <v>59.535997988094607</v>
      </c>
      <c r="G31" s="65">
        <f>VLOOKUP(C31,'ЧР 2016'!$D$13:$J$61,7,FALSE)</f>
        <v>0</v>
      </c>
      <c r="H31" s="65"/>
      <c r="I31" s="65">
        <f t="shared" si="0"/>
        <v>59.535997988094607</v>
      </c>
    </row>
    <row r="32" spans="1:9" x14ac:dyDescent="0.25">
      <c r="B32" s="14">
        <v>20</v>
      </c>
      <c r="C32" s="61" t="s">
        <v>165</v>
      </c>
      <c r="D32" s="60">
        <v>1978</v>
      </c>
      <c r="E32" s="91">
        <v>1</v>
      </c>
      <c r="F32" s="65">
        <v>49.058253061260125</v>
      </c>
      <c r="G32" s="65">
        <f>VLOOKUP(C32,'ЧР 2016'!$D$13:$J$61,7,FALSE)</f>
        <v>0</v>
      </c>
      <c r="H32" s="65">
        <f>VLOOKUP(C32,'ВС Новоросийск 2016'!$D$13:$J$47,7,FALSE)</f>
        <v>2.7712636572132836</v>
      </c>
      <c r="I32" s="65">
        <f t="shared" si="0"/>
        <v>51.829516718473407</v>
      </c>
    </row>
    <row r="33" spans="1:26" x14ac:dyDescent="0.25">
      <c r="A33" s="115"/>
      <c r="B33" s="14">
        <v>21</v>
      </c>
      <c r="C33" s="61" t="s">
        <v>46</v>
      </c>
      <c r="D33" s="60">
        <v>1985</v>
      </c>
      <c r="E33" s="91">
        <v>1</v>
      </c>
      <c r="F33" s="65">
        <v>49.500325827056656</v>
      </c>
      <c r="G33" s="65"/>
      <c r="H33" s="65"/>
      <c r="I33" s="65">
        <f t="shared" si="0"/>
        <v>49.500325827056656</v>
      </c>
    </row>
    <row r="34" spans="1:26" x14ac:dyDescent="0.25">
      <c r="A34" s="10"/>
      <c r="B34" s="14">
        <v>22</v>
      </c>
      <c r="C34" s="61" t="s">
        <v>79</v>
      </c>
      <c r="D34" s="60">
        <v>1996</v>
      </c>
      <c r="E34" s="91">
        <v>1</v>
      </c>
      <c r="F34" s="65">
        <v>40.475079554551058</v>
      </c>
      <c r="G34" s="65"/>
      <c r="H34" s="65"/>
      <c r="I34" s="65">
        <f t="shared" si="0"/>
        <v>40.475079554551058</v>
      </c>
    </row>
    <row r="35" spans="1:26" x14ac:dyDescent="0.25">
      <c r="A35" s="106"/>
      <c r="B35" s="14">
        <v>23</v>
      </c>
      <c r="C35" s="61" t="s">
        <v>8</v>
      </c>
      <c r="D35" s="60">
        <v>1970</v>
      </c>
      <c r="E35" s="91" t="s">
        <v>6</v>
      </c>
      <c r="F35" s="65">
        <v>36.462422191939879</v>
      </c>
      <c r="G35" s="65"/>
      <c r="H35" s="65"/>
      <c r="I35" s="65">
        <f t="shared" si="0"/>
        <v>36.462422191939879</v>
      </c>
    </row>
    <row r="36" spans="1:26" x14ac:dyDescent="0.25">
      <c r="A36" s="106"/>
      <c r="B36" s="14">
        <v>24</v>
      </c>
      <c r="C36" s="61" t="s">
        <v>37</v>
      </c>
      <c r="D36" s="60">
        <v>1975</v>
      </c>
      <c r="E36" s="91" t="s">
        <v>5</v>
      </c>
      <c r="F36" s="65">
        <v>0</v>
      </c>
      <c r="G36" s="65">
        <f>VLOOKUP(C36,'ЧР 2016'!$D$13:$J$61,7,FALSE)</f>
        <v>18.268015170670036</v>
      </c>
      <c r="H36" s="65">
        <f>VLOOKUP(C36,'ВС Новоросийск 2016'!$D$13:$J$47,7,FALSE)</f>
        <v>14.838007078682276</v>
      </c>
      <c r="I36" s="65">
        <f t="shared" si="0"/>
        <v>33.106022249352314</v>
      </c>
    </row>
    <row r="37" spans="1:26" x14ac:dyDescent="0.25">
      <c r="B37" s="14">
        <v>25</v>
      </c>
      <c r="C37" s="61" t="s">
        <v>113</v>
      </c>
      <c r="D37" s="60"/>
      <c r="E37" s="91"/>
      <c r="F37" s="65"/>
      <c r="G37" s="65">
        <f>VLOOKUP(C37,'ЧР 2016'!$D$13:$J$61,7,FALSE)</f>
        <v>23.824797021851165</v>
      </c>
      <c r="H37" s="65">
        <f>VLOOKUP(C37,'ВС Новоросийск 2016'!$D$13:$J$47,7,FALSE)</f>
        <v>7.5142934930574468</v>
      </c>
      <c r="I37" s="65">
        <f t="shared" si="0"/>
        <v>31.339090514908612</v>
      </c>
    </row>
    <row r="38" spans="1:26" x14ac:dyDescent="0.25">
      <c r="B38" s="14">
        <v>26</v>
      </c>
      <c r="C38" s="61" t="s">
        <v>106</v>
      </c>
      <c r="D38" s="60">
        <v>1958</v>
      </c>
      <c r="E38" s="91" t="s">
        <v>5</v>
      </c>
      <c r="F38" s="65">
        <v>-0.19053625262389176</v>
      </c>
      <c r="G38" s="65">
        <f>VLOOKUP(C38,'ЧР 2016'!$D$13:$J$61,7,FALSE)</f>
        <v>30.637030001091635</v>
      </c>
      <c r="H38" s="65"/>
      <c r="I38" s="65">
        <f t="shared" si="0"/>
        <v>30.446493748467741</v>
      </c>
    </row>
    <row r="39" spans="1:26" x14ac:dyDescent="0.25">
      <c r="A39" s="115"/>
      <c r="B39" s="14">
        <v>27</v>
      </c>
      <c r="C39" s="61" t="s">
        <v>24</v>
      </c>
      <c r="D39" s="60">
        <v>1970</v>
      </c>
      <c r="E39" s="91" t="s">
        <v>6</v>
      </c>
      <c r="F39" s="65">
        <v>29.479096862774998</v>
      </c>
      <c r="G39" s="65">
        <f>VLOOKUP(C39,'ЧР 2016'!$D$13:$J$61,7,FALSE)</f>
        <v>0</v>
      </c>
      <c r="H39" s="65"/>
      <c r="I39" s="65">
        <f t="shared" si="0"/>
        <v>29.479096862774998</v>
      </c>
    </row>
    <row r="40" spans="1:26" x14ac:dyDescent="0.25">
      <c r="B40" s="14">
        <v>28</v>
      </c>
      <c r="C40" s="61" t="s">
        <v>188</v>
      </c>
      <c r="D40" s="60"/>
      <c r="E40" s="91"/>
      <c r="F40" s="65"/>
      <c r="G40" s="65">
        <f>VLOOKUP(C40,'ЧР 2016'!$D$13:$J$61,7,FALSE)</f>
        <v>21.291249200179251</v>
      </c>
      <c r="H40" s="65">
        <f>VLOOKUP(C40,'ВС Новоросийск 2016'!$D$13:$J$47,7,FALSE)</f>
        <v>7.7184862510209635</v>
      </c>
      <c r="I40" s="65">
        <f t="shared" si="0"/>
        <v>29.009735451200214</v>
      </c>
    </row>
    <row r="41" spans="1:26" x14ac:dyDescent="0.25">
      <c r="A41" s="115"/>
      <c r="B41" s="14">
        <v>29</v>
      </c>
      <c r="C41" s="61" t="s">
        <v>57</v>
      </c>
      <c r="D41" s="60">
        <v>1974</v>
      </c>
      <c r="E41" s="91">
        <v>1</v>
      </c>
      <c r="F41" s="65">
        <v>0</v>
      </c>
      <c r="G41" s="65">
        <f>VLOOKUP(C41,'ЧР 2016'!$D$13:$J$61,7,FALSE)</f>
        <v>27.076976151810214</v>
      </c>
      <c r="H41" s="65"/>
      <c r="I41" s="65">
        <f t="shared" si="0"/>
        <v>27.076976151810214</v>
      </c>
    </row>
    <row r="42" spans="1:26" x14ac:dyDescent="0.25">
      <c r="B42" s="14">
        <v>30</v>
      </c>
      <c r="C42" s="61" t="s">
        <v>189</v>
      </c>
      <c r="D42" s="60"/>
      <c r="E42" s="91"/>
      <c r="F42" s="65"/>
      <c r="G42" s="65">
        <f>VLOOKUP(C42,'ЧР 2016'!$D$13:$J$61,7,FALSE)</f>
        <v>20.698192710373128</v>
      </c>
      <c r="H42" s="65">
        <f>VLOOKUP(C42,'ВС Новоросийск 2016'!$D$13:$J$47,7,FALSE)</f>
        <v>6.0408296169961835</v>
      </c>
      <c r="I42" s="65">
        <f t="shared" si="0"/>
        <v>26.739022327369312</v>
      </c>
    </row>
    <row r="43" spans="1:26" x14ac:dyDescent="0.25">
      <c r="A43" s="115"/>
      <c r="B43" s="14">
        <v>31</v>
      </c>
      <c r="C43" s="61" t="s">
        <v>158</v>
      </c>
      <c r="D43" s="60">
        <v>1974</v>
      </c>
      <c r="E43" s="91" t="s">
        <v>6</v>
      </c>
      <c r="F43" s="65">
        <v>25.864724768065809</v>
      </c>
      <c r="G43" s="65"/>
      <c r="H43" s="65"/>
      <c r="I43" s="65">
        <f t="shared" si="0"/>
        <v>25.864724768065809</v>
      </c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x14ac:dyDescent="0.25">
      <c r="A44" s="115"/>
      <c r="B44" s="14">
        <v>32</v>
      </c>
      <c r="C44" s="61" t="s">
        <v>16</v>
      </c>
      <c r="D44" s="60">
        <v>1974</v>
      </c>
      <c r="E44" s="91">
        <v>1</v>
      </c>
      <c r="F44" s="65">
        <v>25.504184254146061</v>
      </c>
      <c r="G44" s="65"/>
      <c r="H44" s="65"/>
      <c r="I44" s="65">
        <f t="shared" si="0"/>
        <v>25.504184254146061</v>
      </c>
    </row>
    <row r="45" spans="1:26" x14ac:dyDescent="0.25">
      <c r="A45" s="115"/>
      <c r="B45" s="14">
        <v>33</v>
      </c>
      <c r="C45" s="61" t="s">
        <v>119</v>
      </c>
      <c r="D45" s="60" t="s">
        <v>86</v>
      </c>
      <c r="E45" s="91">
        <v>1</v>
      </c>
      <c r="F45" s="65">
        <v>11.757196585747471</v>
      </c>
      <c r="G45" s="65">
        <f>VLOOKUP(C45,'ЧР 2016'!$D$13:$J$61,7,FALSE)</f>
        <v>12.208777316236228</v>
      </c>
      <c r="H45" s="65">
        <f>VLOOKUP(C45,'ВС Новоросийск 2016'!$D$13:$J$47,7,FALSE)</f>
        <v>0</v>
      </c>
      <c r="I45" s="65">
        <f t="shared" ref="I45:I76" si="1">F45+G45+H45</f>
        <v>23.965973901983698</v>
      </c>
    </row>
    <row r="46" spans="1:26" x14ac:dyDescent="0.25">
      <c r="B46" s="14">
        <v>34</v>
      </c>
      <c r="C46" s="61" t="s">
        <v>166</v>
      </c>
      <c r="D46" s="60">
        <v>1983</v>
      </c>
      <c r="E46" s="91">
        <v>1</v>
      </c>
      <c r="F46" s="65">
        <v>21.63120583957868</v>
      </c>
      <c r="G46" s="65"/>
      <c r="H46" s="65"/>
      <c r="I46" s="65">
        <f t="shared" si="1"/>
        <v>21.63120583957868</v>
      </c>
    </row>
    <row r="47" spans="1:26" x14ac:dyDescent="0.25">
      <c r="A47" s="115"/>
      <c r="B47" s="14">
        <v>35</v>
      </c>
      <c r="C47" s="61" t="s">
        <v>111</v>
      </c>
      <c r="D47" s="60">
        <v>1989</v>
      </c>
      <c r="E47" s="91" t="s">
        <v>5</v>
      </c>
      <c r="F47" s="65">
        <v>0</v>
      </c>
      <c r="G47" s="65">
        <f>VLOOKUP(C47,'ЧР 2016'!$D$13:$J$61,7,FALSE)</f>
        <v>20.592932564290461</v>
      </c>
      <c r="H47" s="65">
        <f>VLOOKUP(C47,'ВС Новоросийск 2016'!$D$13:$J$47,7,FALSE)</f>
        <v>0</v>
      </c>
      <c r="I47" s="65">
        <f t="shared" si="1"/>
        <v>20.592932564290461</v>
      </c>
    </row>
    <row r="48" spans="1:26" x14ac:dyDescent="0.25">
      <c r="A48" s="10"/>
      <c r="B48" s="14">
        <v>36</v>
      </c>
      <c r="C48" s="61" t="s">
        <v>118</v>
      </c>
      <c r="D48" s="60">
        <v>1978</v>
      </c>
      <c r="E48" s="91">
        <v>1</v>
      </c>
      <c r="F48" s="65">
        <v>14.73614632451034</v>
      </c>
      <c r="G48" s="65"/>
      <c r="H48" s="65"/>
      <c r="I48" s="65">
        <f t="shared" si="1"/>
        <v>14.73614632451034</v>
      </c>
    </row>
    <row r="49" spans="1:9" x14ac:dyDescent="0.25">
      <c r="A49" s="115"/>
      <c r="B49" s="14">
        <v>37</v>
      </c>
      <c r="C49" s="61" t="s">
        <v>110</v>
      </c>
      <c r="D49" s="60">
        <v>1973</v>
      </c>
      <c r="E49" s="91">
        <v>1</v>
      </c>
      <c r="F49" s="65">
        <v>0</v>
      </c>
      <c r="G49" s="65">
        <f>VLOOKUP(C49,'ЧР 2016'!$D$13:$J$61,7,FALSE)</f>
        <v>14.321834928661728</v>
      </c>
      <c r="H49" s="65">
        <f>VLOOKUP(C49,'ВС Новоросийск 2016'!$D$13:$J$47,7,FALSE)</f>
        <v>0</v>
      </c>
      <c r="I49" s="65">
        <f t="shared" si="1"/>
        <v>14.321834928661728</v>
      </c>
    </row>
    <row r="50" spans="1:9" x14ac:dyDescent="0.25">
      <c r="A50" s="115"/>
      <c r="B50" s="14">
        <v>38</v>
      </c>
      <c r="C50" s="61" t="s">
        <v>138</v>
      </c>
      <c r="D50" s="60">
        <v>1971</v>
      </c>
      <c r="E50" s="91">
        <v>2</v>
      </c>
      <c r="F50" s="65">
        <v>0</v>
      </c>
      <c r="G50" s="65">
        <f>VLOOKUP(C50,'ЧР 2016'!$D$13:$J$61,7,FALSE)</f>
        <v>0</v>
      </c>
      <c r="H50" s="65">
        <f>VLOOKUP(C50,'ВС Новоросийск 2016'!$D$13:$J$47,7,FALSE)</f>
        <v>14.099723995422508</v>
      </c>
      <c r="I50" s="65">
        <f t="shared" si="1"/>
        <v>14.099723995422508</v>
      </c>
    </row>
    <row r="51" spans="1:9" x14ac:dyDescent="0.25">
      <c r="B51" s="14">
        <v>39</v>
      </c>
      <c r="C51" s="61" t="s">
        <v>31</v>
      </c>
      <c r="D51" s="60"/>
      <c r="E51" s="91"/>
      <c r="F51" s="65"/>
      <c r="G51" s="65">
        <f>VLOOKUP(C51,'ЧР 2016'!$D$13:$J$61,7,FALSE)</f>
        <v>0</v>
      </c>
      <c r="H51" s="65">
        <f>VLOOKUP(C51,'ВС Новоросийск 2016'!$D$13:$J$47,7,FALSE)</f>
        <v>14.006171324362832</v>
      </c>
      <c r="I51" s="65">
        <f t="shared" si="1"/>
        <v>14.006171324362832</v>
      </c>
    </row>
    <row r="52" spans="1:9" x14ac:dyDescent="0.25">
      <c r="B52" s="14">
        <v>40</v>
      </c>
      <c r="C52" s="61" t="s">
        <v>174</v>
      </c>
      <c r="D52" s="60">
        <v>1984</v>
      </c>
      <c r="E52" s="91">
        <v>1</v>
      </c>
      <c r="F52" s="65">
        <v>0</v>
      </c>
      <c r="G52" s="65">
        <f>VLOOKUP(C52,'ЧР 2016'!$D$13:$J$61,7,FALSE)</f>
        <v>9.1565829871771705</v>
      </c>
      <c r="H52" s="65"/>
      <c r="I52" s="65">
        <f t="shared" si="1"/>
        <v>9.1565829871771705</v>
      </c>
    </row>
    <row r="53" spans="1:9" x14ac:dyDescent="0.25">
      <c r="A53" s="115"/>
      <c r="B53" s="14">
        <v>41</v>
      </c>
      <c r="C53" s="61" t="s">
        <v>76</v>
      </c>
      <c r="D53" s="60">
        <v>1984</v>
      </c>
      <c r="E53" s="91" t="s">
        <v>5</v>
      </c>
      <c r="F53" s="65">
        <v>8.4277867250167837</v>
      </c>
      <c r="G53" s="65"/>
      <c r="H53" s="65"/>
      <c r="I53" s="65">
        <f t="shared" si="1"/>
        <v>8.4277867250167837</v>
      </c>
    </row>
    <row r="54" spans="1:9" x14ac:dyDescent="0.25">
      <c r="A54" s="115"/>
      <c r="B54" s="14">
        <v>42</v>
      </c>
      <c r="C54" s="61" t="s">
        <v>139</v>
      </c>
      <c r="D54" s="60">
        <v>1974</v>
      </c>
      <c r="E54" s="91" t="s">
        <v>140</v>
      </c>
      <c r="F54" s="65">
        <v>0</v>
      </c>
      <c r="G54" s="65">
        <f>VLOOKUP(C54,'ЧР 2016'!$D$13:$J$61,7,FALSE)</f>
        <v>0</v>
      </c>
      <c r="H54" s="65">
        <f>VLOOKUP(C54,'ВС Новоросийск 2016'!$D$13:$J$47,7,FALSE)</f>
        <v>6.2755240947454389</v>
      </c>
      <c r="I54" s="65">
        <f t="shared" si="1"/>
        <v>6.2755240947454389</v>
      </c>
    </row>
    <row r="55" spans="1:9" x14ac:dyDescent="0.25">
      <c r="A55" s="115"/>
      <c r="B55" s="14">
        <v>43</v>
      </c>
      <c r="C55" s="61" t="s">
        <v>68</v>
      </c>
      <c r="D55" s="60">
        <v>1972</v>
      </c>
      <c r="E55" s="91" t="s">
        <v>5</v>
      </c>
      <c r="F55" s="65">
        <v>6.0165398728721753</v>
      </c>
      <c r="G55" s="65"/>
      <c r="H55" s="65"/>
      <c r="I55" s="65">
        <f t="shared" si="1"/>
        <v>6.0165398728721753</v>
      </c>
    </row>
    <row r="56" spans="1:9" x14ac:dyDescent="0.25">
      <c r="A56" s="106"/>
      <c r="B56" s="14">
        <v>44</v>
      </c>
      <c r="C56" s="61" t="s">
        <v>135</v>
      </c>
      <c r="D56" s="60">
        <v>1984</v>
      </c>
      <c r="E56" s="91">
        <v>2</v>
      </c>
      <c r="F56" s="65">
        <v>5.785249245998008</v>
      </c>
      <c r="G56" s="65"/>
      <c r="H56" s="65"/>
      <c r="I56" s="65">
        <f t="shared" si="1"/>
        <v>5.785249245998008</v>
      </c>
    </row>
    <row r="57" spans="1:9" x14ac:dyDescent="0.25">
      <c r="A57" s="115"/>
      <c r="B57" s="14">
        <v>45</v>
      </c>
      <c r="C57" s="61" t="s">
        <v>34</v>
      </c>
      <c r="D57" s="60">
        <v>1964</v>
      </c>
      <c r="E57" s="91" t="s">
        <v>6</v>
      </c>
      <c r="F57" s="65">
        <v>5.2532129314106912</v>
      </c>
      <c r="G57" s="65"/>
      <c r="H57" s="65"/>
      <c r="I57" s="65">
        <f t="shared" si="1"/>
        <v>5.2532129314106912</v>
      </c>
    </row>
    <row r="58" spans="1:9" x14ac:dyDescent="0.25">
      <c r="A58" s="10"/>
      <c r="B58" s="14">
        <v>46</v>
      </c>
      <c r="C58" s="61" t="s">
        <v>153</v>
      </c>
      <c r="D58" s="60">
        <v>1981</v>
      </c>
      <c r="E58" s="91">
        <v>1</v>
      </c>
      <c r="F58" s="65">
        <v>0</v>
      </c>
      <c r="G58" s="65"/>
      <c r="H58" s="65"/>
      <c r="I58" s="65">
        <f t="shared" si="1"/>
        <v>0</v>
      </c>
    </row>
    <row r="59" spans="1:9" x14ac:dyDescent="0.25">
      <c r="A59" s="115"/>
      <c r="B59" s="14">
        <v>47</v>
      </c>
      <c r="C59" s="61" t="s">
        <v>112</v>
      </c>
      <c r="D59" s="60">
        <v>1962</v>
      </c>
      <c r="E59" s="91" t="s">
        <v>5</v>
      </c>
      <c r="F59" s="65">
        <v>0</v>
      </c>
      <c r="G59" s="65"/>
      <c r="H59" s="65"/>
      <c r="I59" s="65">
        <f t="shared" si="1"/>
        <v>0</v>
      </c>
    </row>
    <row r="60" spans="1:9" x14ac:dyDescent="0.25">
      <c r="B60" s="14">
        <v>48</v>
      </c>
      <c r="C60" s="61" t="s">
        <v>193</v>
      </c>
      <c r="D60" s="60"/>
      <c r="E60" s="91"/>
      <c r="F60" s="65"/>
      <c r="G60" s="65">
        <f>VLOOKUP(C60,'ЧР 2016'!$D$13:$J$61,7,FALSE)</f>
        <v>0</v>
      </c>
      <c r="H60" s="65"/>
      <c r="I60" s="65">
        <f t="shared" si="1"/>
        <v>0</v>
      </c>
    </row>
    <row r="61" spans="1:9" x14ac:dyDescent="0.25">
      <c r="A61" s="115"/>
      <c r="B61" s="14">
        <v>49</v>
      </c>
      <c r="C61" s="61" t="s">
        <v>120</v>
      </c>
      <c r="D61" s="60">
        <v>1963</v>
      </c>
      <c r="E61" s="91">
        <v>2</v>
      </c>
      <c r="F61" s="65">
        <v>0</v>
      </c>
      <c r="G61" s="65">
        <f>VLOOKUP(C61,'ЧР 2016'!$D$13:$J$61,7,FALSE)</f>
        <v>0</v>
      </c>
      <c r="H61" s="65"/>
      <c r="I61" s="65">
        <f t="shared" si="1"/>
        <v>0</v>
      </c>
    </row>
    <row r="62" spans="1:9" x14ac:dyDescent="0.25">
      <c r="B62" s="14">
        <v>50</v>
      </c>
      <c r="C62" s="61" t="s">
        <v>21</v>
      </c>
      <c r="D62" s="60"/>
      <c r="E62" s="91"/>
      <c r="F62" s="65"/>
      <c r="G62" s="65">
        <f>VLOOKUP(C62,'ЧР 2016'!$D$13:$J$61,7,FALSE)</f>
        <v>0</v>
      </c>
      <c r="H62" s="65"/>
      <c r="I62" s="65">
        <f t="shared" si="1"/>
        <v>0</v>
      </c>
    </row>
    <row r="63" spans="1:9" x14ac:dyDescent="0.25">
      <c r="B63" s="14">
        <v>51</v>
      </c>
      <c r="C63" s="61" t="s">
        <v>176</v>
      </c>
      <c r="D63" s="60">
        <v>1985</v>
      </c>
      <c r="E63" s="91">
        <v>1</v>
      </c>
      <c r="F63" s="65">
        <v>0</v>
      </c>
      <c r="G63" s="65"/>
      <c r="H63" s="65"/>
      <c r="I63" s="65">
        <f t="shared" si="1"/>
        <v>0</v>
      </c>
    </row>
    <row r="64" spans="1:9" x14ac:dyDescent="0.25">
      <c r="B64" s="14">
        <v>52</v>
      </c>
      <c r="C64" s="61" t="s">
        <v>25</v>
      </c>
      <c r="D64" s="60"/>
      <c r="E64" s="91"/>
      <c r="F64" s="65"/>
      <c r="G64" s="65">
        <f>VLOOKUP(C64,'ЧР 2016'!$D$13:$J$61,7,FALSE)</f>
        <v>0</v>
      </c>
      <c r="H64" s="65"/>
      <c r="I64" s="65">
        <f t="shared" si="1"/>
        <v>0</v>
      </c>
    </row>
    <row r="65" spans="1:32" s="17" customFormat="1" x14ac:dyDescent="0.25">
      <c r="A65" s="6"/>
      <c r="B65" s="14">
        <v>53</v>
      </c>
      <c r="C65" s="61" t="s">
        <v>167</v>
      </c>
      <c r="D65" s="60">
        <v>1970</v>
      </c>
      <c r="E65" s="91">
        <v>1</v>
      </c>
      <c r="F65" s="65">
        <v>0</v>
      </c>
      <c r="G65" s="65"/>
      <c r="H65" s="65"/>
      <c r="I65" s="65">
        <f t="shared" si="1"/>
        <v>0</v>
      </c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1:32" x14ac:dyDescent="0.25">
      <c r="B66" s="14">
        <v>54</v>
      </c>
      <c r="C66" s="61" t="s">
        <v>192</v>
      </c>
      <c r="D66" s="60"/>
      <c r="E66" s="91"/>
      <c r="F66" s="65"/>
      <c r="G66" s="65">
        <f>VLOOKUP(C66,'ЧР 2016'!$D$13:$J$61,7,FALSE)</f>
        <v>0</v>
      </c>
      <c r="H66" s="65"/>
      <c r="I66" s="65">
        <f t="shared" si="1"/>
        <v>0</v>
      </c>
    </row>
    <row r="67" spans="1:32" x14ac:dyDescent="0.25">
      <c r="A67" s="115"/>
      <c r="B67" s="14">
        <v>55</v>
      </c>
      <c r="C67" s="61" t="s">
        <v>126</v>
      </c>
      <c r="D67" s="60">
        <v>1964</v>
      </c>
      <c r="E67" s="91">
        <v>2</v>
      </c>
      <c r="F67" s="65">
        <v>0</v>
      </c>
      <c r="G67" s="65"/>
      <c r="H67" s="65"/>
      <c r="I67" s="65">
        <f t="shared" si="1"/>
        <v>0</v>
      </c>
    </row>
    <row r="68" spans="1:32" x14ac:dyDescent="0.25">
      <c r="A68" s="106"/>
      <c r="B68" s="14">
        <v>56</v>
      </c>
      <c r="C68" s="61" t="s">
        <v>137</v>
      </c>
      <c r="D68" s="60">
        <v>1962</v>
      </c>
      <c r="E68" s="91">
        <v>1</v>
      </c>
      <c r="F68" s="65">
        <v>0</v>
      </c>
      <c r="G68" s="65"/>
      <c r="H68" s="65"/>
      <c r="I68" s="65">
        <f t="shared" si="1"/>
        <v>0</v>
      </c>
    </row>
    <row r="69" spans="1:32" x14ac:dyDescent="0.25">
      <c r="A69" s="10"/>
      <c r="B69" s="14">
        <v>57</v>
      </c>
      <c r="C69" s="61" t="s">
        <v>156</v>
      </c>
      <c r="D69" s="60">
        <v>1982</v>
      </c>
      <c r="E69" s="91">
        <v>1</v>
      </c>
      <c r="F69" s="65">
        <v>0</v>
      </c>
      <c r="G69" s="65">
        <f>VLOOKUP(C69,'ЧР 2016'!$D$13:$J$61,7,FALSE)</f>
        <v>0</v>
      </c>
      <c r="H69" s="65">
        <f>VLOOKUP(C69,'ВС Новоросийск 2016'!$D$13:$J$47,7,FALSE)</f>
        <v>0</v>
      </c>
      <c r="I69" s="65">
        <f t="shared" si="1"/>
        <v>0</v>
      </c>
    </row>
    <row r="70" spans="1:32" x14ac:dyDescent="0.25">
      <c r="B70" s="14">
        <v>58</v>
      </c>
      <c r="C70" s="61" t="s">
        <v>194</v>
      </c>
      <c r="D70" s="60"/>
      <c r="E70" s="91"/>
      <c r="F70" s="65"/>
      <c r="G70" s="65">
        <f>VLOOKUP(C70,'ЧР 2016'!$D$13:$J$61,7,FALSE)</f>
        <v>0</v>
      </c>
      <c r="H70" s="65">
        <f>VLOOKUP(C70,'ВС Новоросийск 2016'!$D$13:$J$47,7,FALSE)</f>
        <v>0</v>
      </c>
      <c r="I70" s="65">
        <f t="shared" si="1"/>
        <v>0</v>
      </c>
    </row>
    <row r="71" spans="1:32" x14ac:dyDescent="0.25">
      <c r="B71" s="14">
        <v>59</v>
      </c>
      <c r="C71" s="61" t="s">
        <v>160</v>
      </c>
      <c r="D71" s="60">
        <v>1971</v>
      </c>
      <c r="E71" s="91">
        <v>1</v>
      </c>
      <c r="F71" s="65">
        <v>0</v>
      </c>
      <c r="G71" s="65"/>
      <c r="H71" s="65"/>
      <c r="I71" s="65">
        <f t="shared" si="1"/>
        <v>0</v>
      </c>
    </row>
    <row r="72" spans="1:32" x14ac:dyDescent="0.25">
      <c r="A72" s="115"/>
      <c r="B72" s="14">
        <v>60</v>
      </c>
      <c r="C72" s="61" t="s">
        <v>40</v>
      </c>
      <c r="D72" s="60">
        <v>1963</v>
      </c>
      <c r="E72" s="91" t="s">
        <v>5</v>
      </c>
      <c r="F72" s="65">
        <v>0</v>
      </c>
      <c r="G72" s="65"/>
      <c r="H72" s="65"/>
      <c r="I72" s="65">
        <f t="shared" si="1"/>
        <v>0</v>
      </c>
    </row>
    <row r="73" spans="1:32" x14ac:dyDescent="0.25">
      <c r="B73" s="14">
        <v>61</v>
      </c>
      <c r="C73" s="61" t="s">
        <v>173</v>
      </c>
      <c r="D73" s="60">
        <v>1984</v>
      </c>
      <c r="E73" s="91">
        <v>1</v>
      </c>
      <c r="F73" s="65">
        <v>0</v>
      </c>
      <c r="G73" s="65"/>
      <c r="H73" s="65"/>
      <c r="I73" s="65">
        <f t="shared" si="1"/>
        <v>0</v>
      </c>
    </row>
    <row r="74" spans="1:32" x14ac:dyDescent="0.25">
      <c r="A74" s="10"/>
      <c r="B74" s="14">
        <v>62</v>
      </c>
      <c r="C74" s="61" t="s">
        <v>155</v>
      </c>
      <c r="D74" s="60">
        <v>1975</v>
      </c>
      <c r="E74" s="91">
        <v>1</v>
      </c>
      <c r="F74" s="65">
        <v>0</v>
      </c>
      <c r="G74" s="65"/>
      <c r="H74" s="65"/>
      <c r="I74" s="65">
        <f t="shared" si="1"/>
        <v>0</v>
      </c>
    </row>
    <row r="75" spans="1:32" x14ac:dyDescent="0.25">
      <c r="A75" s="115"/>
      <c r="B75" s="14">
        <v>63</v>
      </c>
      <c r="C75" s="61" t="s">
        <v>115</v>
      </c>
      <c r="D75" s="60">
        <v>1989</v>
      </c>
      <c r="E75" s="91" t="s">
        <v>6</v>
      </c>
      <c r="F75" s="65">
        <v>0</v>
      </c>
      <c r="G75" s="65"/>
      <c r="H75" s="65"/>
      <c r="I75" s="65">
        <f t="shared" si="1"/>
        <v>0</v>
      </c>
    </row>
    <row r="76" spans="1:32" x14ac:dyDescent="0.25">
      <c r="A76" s="10"/>
      <c r="B76" s="14">
        <v>64</v>
      </c>
      <c r="C76" s="61" t="s">
        <v>152</v>
      </c>
      <c r="D76" s="60">
        <v>1982</v>
      </c>
      <c r="E76" s="91">
        <v>1</v>
      </c>
      <c r="F76" s="65">
        <v>0</v>
      </c>
      <c r="G76" s="65"/>
      <c r="H76" s="65"/>
      <c r="I76" s="65">
        <f t="shared" si="1"/>
        <v>0</v>
      </c>
    </row>
    <row r="77" spans="1:32" x14ac:dyDescent="0.25">
      <c r="A77" s="115"/>
      <c r="B77" s="14">
        <v>65</v>
      </c>
      <c r="C77" s="61" t="s">
        <v>157</v>
      </c>
      <c r="D77" s="60">
        <v>1980</v>
      </c>
      <c r="E77" s="91">
        <v>1</v>
      </c>
      <c r="F77" s="65">
        <v>0</v>
      </c>
      <c r="G77" s="65"/>
      <c r="H77" s="65"/>
      <c r="I77" s="65">
        <f t="shared" ref="I77:I104" si="2">F77+G77+H77</f>
        <v>0</v>
      </c>
    </row>
    <row r="78" spans="1:32" x14ac:dyDescent="0.25">
      <c r="B78" s="14">
        <v>66</v>
      </c>
      <c r="C78" s="61" t="s">
        <v>172</v>
      </c>
      <c r="D78" s="60">
        <v>1964</v>
      </c>
      <c r="E78" s="91">
        <v>1</v>
      </c>
      <c r="F78" s="65">
        <v>0</v>
      </c>
      <c r="G78" s="65"/>
      <c r="H78" s="65"/>
      <c r="I78" s="65">
        <f t="shared" si="2"/>
        <v>0</v>
      </c>
    </row>
    <row r="79" spans="1:32" x14ac:dyDescent="0.25">
      <c r="A79" s="10"/>
      <c r="B79" s="14">
        <v>67</v>
      </c>
      <c r="C79" s="61" t="s">
        <v>42</v>
      </c>
      <c r="D79" s="60">
        <v>1977</v>
      </c>
      <c r="E79" s="91" t="s">
        <v>5</v>
      </c>
      <c r="F79" s="65">
        <v>0</v>
      </c>
      <c r="G79" s="65">
        <f>VLOOKUP(C79,'ЧР 2016'!$D$13:$J$61,7,FALSE)</f>
        <v>0</v>
      </c>
      <c r="H79" s="65">
        <f>VLOOKUP(C79,'ВС Новоросийск 2016'!$D$13:$J$47,7,FALSE)</f>
        <v>0</v>
      </c>
      <c r="I79" s="65">
        <f t="shared" si="2"/>
        <v>0</v>
      </c>
    </row>
    <row r="80" spans="1:32" x14ac:dyDescent="0.25">
      <c r="B80" s="14">
        <v>68</v>
      </c>
      <c r="C80" s="61" t="s">
        <v>45</v>
      </c>
      <c r="D80" s="60">
        <v>1982</v>
      </c>
      <c r="E80" s="91">
        <v>1</v>
      </c>
      <c r="F80" s="65">
        <v>0</v>
      </c>
      <c r="G80" s="65">
        <f>VLOOKUP(C80,'ЧР 2016'!$D$13:$J$61,7,FALSE)</f>
        <v>0</v>
      </c>
      <c r="H80" s="65">
        <f>VLOOKUP(C80,'ВС Новоросийск 2016'!$D$13:$J$47,7,FALSE)</f>
        <v>0</v>
      </c>
      <c r="I80" s="65">
        <f t="shared" si="2"/>
        <v>0</v>
      </c>
    </row>
    <row r="81" spans="1:32" x14ac:dyDescent="0.25">
      <c r="B81" s="14">
        <v>69</v>
      </c>
      <c r="C81" s="61" t="s">
        <v>78</v>
      </c>
      <c r="D81" s="60"/>
      <c r="E81" s="91"/>
      <c r="F81" s="65"/>
      <c r="G81" s="65">
        <f>VLOOKUP(C81,'ЧР 2016'!$D$13:$J$61,7,FALSE)</f>
        <v>0</v>
      </c>
      <c r="H81" s="65">
        <f>VLOOKUP(C81,'ВС Новоросийск 2016'!$D$13:$J$47,7,FALSE)</f>
        <v>0</v>
      </c>
      <c r="I81" s="65">
        <f t="shared" si="2"/>
        <v>0</v>
      </c>
    </row>
    <row r="82" spans="1:32" x14ac:dyDescent="0.25">
      <c r="B82" s="14">
        <v>70</v>
      </c>
      <c r="C82" s="61" t="s">
        <v>175</v>
      </c>
      <c r="D82" s="60">
        <v>1985</v>
      </c>
      <c r="E82" s="91">
        <v>1</v>
      </c>
      <c r="F82" s="65">
        <v>0</v>
      </c>
      <c r="G82" s="65"/>
      <c r="H82" s="65"/>
      <c r="I82" s="65">
        <f t="shared" si="2"/>
        <v>0</v>
      </c>
    </row>
    <row r="83" spans="1:32" x14ac:dyDescent="0.25">
      <c r="A83" s="106"/>
      <c r="B83" s="14">
        <v>71</v>
      </c>
      <c r="C83" s="61" t="s">
        <v>48</v>
      </c>
      <c r="D83" s="60">
        <v>1982</v>
      </c>
      <c r="E83" s="91" t="s">
        <v>6</v>
      </c>
      <c r="F83" s="65">
        <v>0</v>
      </c>
      <c r="G83" s="65">
        <f>VLOOKUP(C83,'ЧР 2016'!$D$13:$J$61,7,FALSE)</f>
        <v>0</v>
      </c>
      <c r="H83" s="65">
        <f>VLOOKUP(C83,'ВС Новоросийск 2016'!$D$13:$J$47,7,FALSE)</f>
        <v>0</v>
      </c>
      <c r="I83" s="65">
        <f t="shared" si="2"/>
        <v>0</v>
      </c>
    </row>
    <row r="84" spans="1:32" x14ac:dyDescent="0.25">
      <c r="B84" s="14">
        <v>72</v>
      </c>
      <c r="C84" s="61" t="s">
        <v>50</v>
      </c>
      <c r="D84" s="60"/>
      <c r="E84" s="91"/>
      <c r="F84" s="65"/>
      <c r="G84" s="65">
        <f>VLOOKUP(C84,'ЧР 2016'!$D$13:$J$61,7,FALSE)</f>
        <v>0</v>
      </c>
      <c r="H84" s="65"/>
      <c r="I84" s="65">
        <f t="shared" si="2"/>
        <v>0</v>
      </c>
    </row>
    <row r="85" spans="1:32" x14ac:dyDescent="0.25">
      <c r="B85" s="14">
        <v>73</v>
      </c>
      <c r="C85" s="61" t="s">
        <v>200</v>
      </c>
      <c r="D85" s="60"/>
      <c r="E85" s="91"/>
      <c r="F85" s="65"/>
      <c r="G85" s="65"/>
      <c r="H85" s="65">
        <f>VLOOKUP(C85,'ВС Новоросийск 2016'!$D$13:$J$47,7,FALSE)</f>
        <v>0</v>
      </c>
      <c r="I85" s="65">
        <f t="shared" si="2"/>
        <v>0</v>
      </c>
    </row>
    <row r="86" spans="1:32" x14ac:dyDescent="0.25">
      <c r="B86" s="14">
        <v>74</v>
      </c>
      <c r="C86" s="61" t="s">
        <v>169</v>
      </c>
      <c r="D86" s="60">
        <v>1958</v>
      </c>
      <c r="E86" s="91">
        <v>1</v>
      </c>
      <c r="F86" s="65">
        <v>0</v>
      </c>
      <c r="G86" s="65"/>
      <c r="H86" s="65"/>
      <c r="I86" s="65">
        <f t="shared" si="2"/>
        <v>0</v>
      </c>
    </row>
    <row r="87" spans="1:32" x14ac:dyDescent="0.25">
      <c r="B87" s="14">
        <v>75</v>
      </c>
      <c r="C87" s="61" t="s">
        <v>80</v>
      </c>
      <c r="D87" s="60">
        <v>1984</v>
      </c>
      <c r="E87" s="91" t="s">
        <v>5</v>
      </c>
      <c r="F87" s="65">
        <v>0</v>
      </c>
      <c r="G87" s="65"/>
      <c r="H87" s="65"/>
      <c r="I87" s="65">
        <f t="shared" si="2"/>
        <v>0</v>
      </c>
    </row>
    <row r="88" spans="1:32" x14ac:dyDescent="0.25">
      <c r="B88" s="14">
        <v>76</v>
      </c>
      <c r="C88" s="61" t="s">
        <v>191</v>
      </c>
      <c r="D88" s="60"/>
      <c r="E88" s="91"/>
      <c r="F88" s="65"/>
      <c r="G88" s="65">
        <f>VLOOKUP(C88,'ЧР 2016'!$D$13:$J$61,7,FALSE)</f>
        <v>0</v>
      </c>
      <c r="H88" s="65"/>
      <c r="I88" s="65">
        <f t="shared" si="2"/>
        <v>0</v>
      </c>
    </row>
    <row r="89" spans="1:32" x14ac:dyDescent="0.25">
      <c r="A89" s="10"/>
      <c r="B89" s="14">
        <v>77</v>
      </c>
      <c r="C89" s="61" t="s">
        <v>149</v>
      </c>
      <c r="D89" s="60" t="s">
        <v>150</v>
      </c>
      <c r="E89" s="91">
        <v>1</v>
      </c>
      <c r="F89" s="65">
        <v>0</v>
      </c>
      <c r="G89" s="65"/>
      <c r="H89" s="65"/>
      <c r="I89" s="65">
        <f t="shared" si="2"/>
        <v>0</v>
      </c>
    </row>
    <row r="90" spans="1:32" x14ac:dyDescent="0.25">
      <c r="B90" s="14">
        <v>78</v>
      </c>
      <c r="C90" s="61" t="s">
        <v>199</v>
      </c>
      <c r="D90" s="60"/>
      <c r="E90" s="91"/>
      <c r="F90" s="65"/>
      <c r="G90" s="65"/>
      <c r="H90" s="65">
        <f>VLOOKUP(C90,'ВС Новоросийск 2016'!$D$13:$J$47,7,FALSE)</f>
        <v>0</v>
      </c>
      <c r="I90" s="65">
        <f t="shared" si="2"/>
        <v>0</v>
      </c>
    </row>
    <row r="91" spans="1:32" x14ac:dyDescent="0.25">
      <c r="A91" s="10"/>
      <c r="B91" s="14">
        <v>79</v>
      </c>
      <c r="C91" s="61" t="s">
        <v>83</v>
      </c>
      <c r="D91" s="60">
        <v>1975</v>
      </c>
      <c r="E91" s="91">
        <v>1</v>
      </c>
      <c r="F91" s="65">
        <v>0</v>
      </c>
      <c r="G91" s="65"/>
      <c r="H91" s="65"/>
      <c r="I91" s="65">
        <f t="shared" si="2"/>
        <v>0</v>
      </c>
      <c r="AA91" s="17"/>
      <c r="AB91" s="17"/>
      <c r="AC91" s="17"/>
      <c r="AD91" s="17"/>
      <c r="AE91" s="17"/>
      <c r="AF91" s="17"/>
    </row>
    <row r="92" spans="1:32" x14ac:dyDescent="0.25">
      <c r="A92" s="106"/>
      <c r="B92" s="14">
        <v>80</v>
      </c>
      <c r="C92" s="61" t="s">
        <v>56</v>
      </c>
      <c r="D92" s="60">
        <v>1966</v>
      </c>
      <c r="E92" s="91" t="s">
        <v>6</v>
      </c>
      <c r="F92" s="65">
        <v>0</v>
      </c>
      <c r="G92" s="65"/>
      <c r="H92" s="65"/>
      <c r="I92" s="65">
        <f t="shared" si="2"/>
        <v>0</v>
      </c>
    </row>
    <row r="93" spans="1:32" x14ac:dyDescent="0.25">
      <c r="A93" s="10"/>
      <c r="B93" s="14">
        <v>81</v>
      </c>
      <c r="C93" s="61" t="s">
        <v>159</v>
      </c>
      <c r="D93" s="60">
        <v>1980</v>
      </c>
      <c r="E93" s="91">
        <v>1</v>
      </c>
      <c r="F93" s="65">
        <v>0</v>
      </c>
      <c r="G93" s="65"/>
      <c r="H93" s="65"/>
      <c r="I93" s="65">
        <f t="shared" si="2"/>
        <v>0</v>
      </c>
    </row>
    <row r="94" spans="1:32" x14ac:dyDescent="0.25">
      <c r="A94" s="10"/>
      <c r="B94" s="14">
        <v>82</v>
      </c>
      <c r="C94" s="61" t="s">
        <v>151</v>
      </c>
      <c r="D94" s="60">
        <v>1982</v>
      </c>
      <c r="E94" s="91">
        <v>1</v>
      </c>
      <c r="F94" s="65">
        <v>0</v>
      </c>
      <c r="G94" s="65"/>
      <c r="H94" s="65"/>
      <c r="I94" s="65">
        <f t="shared" si="2"/>
        <v>0</v>
      </c>
    </row>
    <row r="95" spans="1:32" x14ac:dyDescent="0.25">
      <c r="B95" s="14">
        <v>83</v>
      </c>
      <c r="C95" s="61" t="s">
        <v>171</v>
      </c>
      <c r="D95" s="60">
        <v>1982</v>
      </c>
      <c r="E95" s="91" t="s">
        <v>5</v>
      </c>
      <c r="F95" s="65">
        <v>0</v>
      </c>
      <c r="G95" s="65"/>
      <c r="H95" s="65"/>
      <c r="I95" s="65">
        <f t="shared" si="2"/>
        <v>0</v>
      </c>
    </row>
    <row r="96" spans="1:32" x14ac:dyDescent="0.25">
      <c r="B96" s="14">
        <v>84</v>
      </c>
      <c r="C96" s="61" t="s">
        <v>168</v>
      </c>
      <c r="D96" s="60">
        <v>1961</v>
      </c>
      <c r="E96" s="91">
        <v>1</v>
      </c>
      <c r="F96" s="65">
        <v>0</v>
      </c>
      <c r="G96" s="65"/>
      <c r="H96" s="65"/>
      <c r="I96" s="65">
        <f t="shared" si="2"/>
        <v>0</v>
      </c>
    </row>
    <row r="97" spans="1:9" x14ac:dyDescent="0.25">
      <c r="B97" s="14">
        <v>85</v>
      </c>
      <c r="C97" s="61" t="s">
        <v>170</v>
      </c>
      <c r="D97" s="60">
        <v>1965</v>
      </c>
      <c r="E97" s="91">
        <v>1</v>
      </c>
      <c r="F97" s="65">
        <v>0</v>
      </c>
      <c r="G97" s="65"/>
      <c r="H97" s="65"/>
      <c r="I97" s="65">
        <f t="shared" si="2"/>
        <v>0</v>
      </c>
    </row>
    <row r="98" spans="1:9" x14ac:dyDescent="0.25">
      <c r="A98" s="10"/>
      <c r="B98" s="14">
        <v>86</v>
      </c>
      <c r="C98" s="61" t="s">
        <v>154</v>
      </c>
      <c r="D98" s="60">
        <v>1980</v>
      </c>
      <c r="E98" s="91" t="s">
        <v>6</v>
      </c>
      <c r="F98" s="65">
        <v>0</v>
      </c>
      <c r="G98" s="65"/>
      <c r="H98" s="65"/>
      <c r="I98" s="65">
        <f t="shared" si="2"/>
        <v>0</v>
      </c>
    </row>
    <row r="99" spans="1:9" x14ac:dyDescent="0.25">
      <c r="A99" s="10"/>
      <c r="B99" s="14">
        <v>87</v>
      </c>
      <c r="C99" s="61" t="s">
        <v>64</v>
      </c>
      <c r="D99" s="60">
        <v>1980</v>
      </c>
      <c r="E99" s="91" t="s">
        <v>5</v>
      </c>
      <c r="F99" s="65">
        <v>0</v>
      </c>
      <c r="G99" s="65"/>
      <c r="H99" s="65"/>
      <c r="I99" s="65">
        <f t="shared" si="2"/>
        <v>0</v>
      </c>
    </row>
    <row r="100" spans="1:9" x14ac:dyDescent="0.25">
      <c r="B100" s="14">
        <v>88</v>
      </c>
      <c r="C100" s="61" t="s">
        <v>196</v>
      </c>
      <c r="D100" s="60"/>
      <c r="E100" s="91"/>
      <c r="F100" s="65"/>
      <c r="G100" s="65">
        <f>VLOOKUP(C100,'ЧР 2016'!$D$13:$J$61,7,FALSE)</f>
        <v>0</v>
      </c>
      <c r="H100" s="65">
        <f>VLOOKUP(C100,'ВС Новоросийск 2016'!$D$13:$J$47,7,FALSE)</f>
        <v>0</v>
      </c>
      <c r="I100" s="65">
        <f t="shared" si="2"/>
        <v>0</v>
      </c>
    </row>
    <row r="101" spans="1:9" x14ac:dyDescent="0.25">
      <c r="B101" s="14">
        <v>89</v>
      </c>
      <c r="C101" s="61" t="s">
        <v>201</v>
      </c>
      <c r="D101" s="60"/>
      <c r="E101" s="91"/>
      <c r="F101" s="65"/>
      <c r="G101" s="65"/>
      <c r="H101" s="65">
        <f>VLOOKUP(C101,'ВС Новоросийск 2016'!$D$13:$J$47,7,FALSE)</f>
        <v>0</v>
      </c>
      <c r="I101" s="65">
        <f t="shared" si="2"/>
        <v>0</v>
      </c>
    </row>
    <row r="102" spans="1:9" x14ac:dyDescent="0.25">
      <c r="B102" s="14">
        <v>90</v>
      </c>
      <c r="C102" s="61" t="s">
        <v>195</v>
      </c>
      <c r="D102" s="60"/>
      <c r="E102" s="91"/>
      <c r="F102" s="65"/>
      <c r="G102" s="65">
        <f>VLOOKUP(C102,'ЧР 2016'!$D$13:$J$61,7,FALSE)</f>
        <v>0</v>
      </c>
      <c r="H102" s="65">
        <f>VLOOKUP(C102,'ВС Новоросийск 2016'!$D$13:$J$47,7,FALSE)</f>
        <v>0</v>
      </c>
      <c r="I102" s="65">
        <f t="shared" si="2"/>
        <v>0</v>
      </c>
    </row>
    <row r="103" spans="1:9" x14ac:dyDescent="0.25">
      <c r="A103" s="115"/>
      <c r="B103" s="14">
        <v>91</v>
      </c>
      <c r="C103" s="61" t="s">
        <v>127</v>
      </c>
      <c r="D103" s="60">
        <v>1962</v>
      </c>
      <c r="E103" s="91">
        <v>2</v>
      </c>
      <c r="F103" s="65">
        <v>0</v>
      </c>
      <c r="G103" s="65"/>
      <c r="H103" s="65"/>
      <c r="I103" s="65">
        <f t="shared" si="2"/>
        <v>0</v>
      </c>
    </row>
    <row r="104" spans="1:9" ht="15.75" thickBot="1" x14ac:dyDescent="0.3">
      <c r="B104" s="14">
        <v>92</v>
      </c>
      <c r="C104" s="67" t="s">
        <v>161</v>
      </c>
      <c r="D104" s="66">
        <v>1978</v>
      </c>
      <c r="E104" s="95">
        <v>1</v>
      </c>
      <c r="F104" s="71">
        <v>0</v>
      </c>
      <c r="G104" s="71">
        <f>VLOOKUP(C104,'ЧР 2016'!$D$13:$J$61,7,FALSE)</f>
        <v>-7.8086743122635047</v>
      </c>
      <c r="H104" s="71"/>
      <c r="I104" s="71">
        <f t="shared" si="2"/>
        <v>-7.8086743122635047</v>
      </c>
    </row>
  </sheetData>
  <sortState ref="A13:AH104">
    <sortCondition descending="1" ref="I13:I104"/>
  </sortState>
  <mergeCells count="8">
    <mergeCell ref="B2:I2"/>
    <mergeCell ref="B4:I4"/>
    <mergeCell ref="B3:E3"/>
    <mergeCell ref="B11:B12"/>
    <mergeCell ref="C11:C12"/>
    <mergeCell ref="D11:D12"/>
    <mergeCell ref="E11:E12"/>
    <mergeCell ref="B7:I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14"/>
  <sheetViews>
    <sheetView tabSelected="1" workbookViewId="0">
      <selection activeCell="N14" sqref="N14"/>
    </sheetView>
  </sheetViews>
  <sheetFormatPr defaultRowHeight="15" x14ac:dyDescent="0.25"/>
  <cols>
    <col min="1" max="1" width="2.7109375" style="6" customWidth="1"/>
    <col min="2" max="2" width="6.7109375" customWidth="1"/>
    <col min="3" max="3" width="35.7109375" customWidth="1"/>
    <col min="4" max="12" width="9.7109375" customWidth="1"/>
  </cols>
  <sheetData>
    <row r="1" spans="1:12" s="3" customFormat="1" ht="12.75" x14ac:dyDescent="0.2">
      <c r="A1" s="1"/>
    </row>
    <row r="2" spans="1:12" s="3" customFormat="1" ht="18" x14ac:dyDescent="0.25">
      <c r="A2" s="1"/>
      <c r="B2" s="140" t="s">
        <v>96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</row>
    <row r="3" spans="1:12" s="3" customFormat="1" ht="18" x14ac:dyDescent="0.25">
      <c r="A3" s="1"/>
      <c r="B3" s="140"/>
      <c r="C3" s="140"/>
      <c r="D3" s="140"/>
      <c r="E3" s="140"/>
    </row>
    <row r="4" spans="1:12" s="3" customFormat="1" x14ac:dyDescent="0.25">
      <c r="A4" s="1"/>
      <c r="B4" s="141" t="s">
        <v>97</v>
      </c>
      <c r="C4" s="141"/>
      <c r="D4" s="141"/>
      <c r="E4" s="141"/>
      <c r="F4" s="141"/>
      <c r="G4" s="141"/>
      <c r="H4" s="141"/>
      <c r="I4" s="141"/>
      <c r="J4" s="141"/>
      <c r="K4" s="141"/>
      <c r="L4" s="141"/>
    </row>
    <row r="5" spans="1:12" s="3" customFormat="1" x14ac:dyDescent="0.25">
      <c r="A5" s="1"/>
      <c r="B5"/>
      <c r="C5"/>
      <c r="D5"/>
      <c r="E5" s="5"/>
    </row>
    <row r="6" spans="1:12" s="3" customFormat="1" x14ac:dyDescent="0.2">
      <c r="A6" s="2"/>
      <c r="B6" s="9"/>
      <c r="C6" s="9"/>
      <c r="D6" s="9"/>
    </row>
    <row r="7" spans="1:12" s="3" customFormat="1" ht="15.75" x14ac:dyDescent="0.25">
      <c r="A7" s="2"/>
      <c r="B7" s="139" t="s">
        <v>230</v>
      </c>
      <c r="C7" s="139"/>
      <c r="D7" s="139"/>
      <c r="E7" s="139"/>
      <c r="F7" s="139"/>
      <c r="G7" s="139"/>
      <c r="H7" s="139"/>
      <c r="I7" s="139"/>
      <c r="J7" s="139"/>
      <c r="K7" s="139"/>
      <c r="L7" s="139"/>
    </row>
    <row r="8" spans="1:12" s="3" customFormat="1" ht="15.75" thickBot="1" x14ac:dyDescent="0.3">
      <c r="A8" s="2"/>
      <c r="B8"/>
      <c r="C8"/>
      <c r="D8"/>
    </row>
    <row r="9" spans="1:12" ht="45" x14ac:dyDescent="0.25">
      <c r="A9" s="8"/>
      <c r="B9" s="137" t="s">
        <v>0</v>
      </c>
      <c r="C9" s="146" t="s">
        <v>4</v>
      </c>
      <c r="D9" s="144" t="s">
        <v>1</v>
      </c>
      <c r="E9" s="149" t="s">
        <v>2</v>
      </c>
      <c r="F9" s="116" t="s">
        <v>203</v>
      </c>
      <c r="G9" s="116" t="s">
        <v>212</v>
      </c>
      <c r="H9" s="116" t="s">
        <v>213</v>
      </c>
      <c r="I9" s="120" t="s">
        <v>229</v>
      </c>
      <c r="J9" s="153" t="s">
        <v>182</v>
      </c>
      <c r="K9" s="153" t="s">
        <v>104</v>
      </c>
      <c r="L9" s="153" t="s">
        <v>231</v>
      </c>
    </row>
    <row r="10" spans="1:12" x14ac:dyDescent="0.25">
      <c r="A10" s="8"/>
      <c r="B10" s="157"/>
      <c r="C10" s="158"/>
      <c r="D10" s="159"/>
      <c r="E10" s="160"/>
      <c r="F10" s="125" t="s">
        <v>95</v>
      </c>
      <c r="G10" s="125" t="s">
        <v>95</v>
      </c>
      <c r="H10" s="125" t="s">
        <v>95</v>
      </c>
      <c r="I10" s="125" t="s">
        <v>95</v>
      </c>
      <c r="J10" s="155"/>
      <c r="K10" s="154"/>
      <c r="L10" s="155"/>
    </row>
    <row r="11" spans="1:12" s="9" customFormat="1" ht="15.75" thickBot="1" x14ac:dyDescent="0.3">
      <c r="A11" s="8"/>
      <c r="B11" s="138"/>
      <c r="C11" s="148"/>
      <c r="D11" s="145">
        <v>0</v>
      </c>
      <c r="E11" s="150">
        <v>0</v>
      </c>
      <c r="F11" s="124">
        <v>100</v>
      </c>
      <c r="G11" s="124">
        <v>50</v>
      </c>
      <c r="H11" s="124">
        <v>50</v>
      </c>
      <c r="I11" s="124">
        <v>75</v>
      </c>
      <c r="J11" s="156"/>
      <c r="K11" s="123">
        <f>100/J12</f>
        <v>0.91739813285617466</v>
      </c>
      <c r="L11" s="156"/>
    </row>
    <row r="12" spans="1:12" x14ac:dyDescent="0.25">
      <c r="B12" s="12">
        <v>1</v>
      </c>
      <c r="C12" s="55" t="s">
        <v>49</v>
      </c>
      <c r="D12" s="54"/>
      <c r="E12" s="87"/>
      <c r="F12" s="59">
        <f>VLOOKUP(C12,'ЧР 2016'!$D$13:$J$61,7,FALSE)</f>
        <v>64.566409223557443</v>
      </c>
      <c r="G12" s="59">
        <f>VLOOKUP(C12,'ВС Новоросийск 2016'!$D$13:$J$47,7,FALSE)</f>
        <v>44.43751875334582</v>
      </c>
      <c r="H12" s="59"/>
      <c r="I12" s="59"/>
      <c r="J12" s="59">
        <f t="shared" ref="J12:J43" si="0">F12+G12+H12+I12</f>
        <v>109.00392797690327</v>
      </c>
      <c r="K12" s="59">
        <f>$K$11</f>
        <v>0.91739813285617466</v>
      </c>
      <c r="L12" s="59">
        <f>J12*K12</f>
        <v>100</v>
      </c>
    </row>
    <row r="13" spans="1:12" x14ac:dyDescent="0.25">
      <c r="B13" s="14">
        <v>2</v>
      </c>
      <c r="C13" s="61" t="s">
        <v>186</v>
      </c>
      <c r="D13" s="60"/>
      <c r="E13" s="91"/>
      <c r="F13" s="65">
        <f>VLOOKUP(C13,'ЧР 2016'!$D$13:$J$61,7,FALSE)</f>
        <v>66.321673825491359</v>
      </c>
      <c r="G13" s="65">
        <f>VLOOKUP(C13,'ВС Новоросийск 2016'!$D$13:$J$47,7,FALSE)</f>
        <v>42.314522119455056</v>
      </c>
      <c r="H13" s="65"/>
      <c r="I13" s="65"/>
      <c r="J13" s="65">
        <f t="shared" si="0"/>
        <v>108.63619594494642</v>
      </c>
      <c r="K13" s="65">
        <f t="shared" ref="K13:K76" si="1">$K$11</f>
        <v>0.91739813285617466</v>
      </c>
      <c r="L13" s="65">
        <f t="shared" ref="L13:L76" si="2">J13*K13</f>
        <v>99.662643320491384</v>
      </c>
    </row>
    <row r="14" spans="1:12" x14ac:dyDescent="0.25">
      <c r="A14" s="119"/>
      <c r="B14" s="14">
        <v>3</v>
      </c>
      <c r="C14" s="61" t="s">
        <v>70</v>
      </c>
      <c r="D14" s="60">
        <v>1978</v>
      </c>
      <c r="E14" s="91" t="s">
        <v>5</v>
      </c>
      <c r="F14" s="65">
        <f>VLOOKUP(C14,'ЧР 2016'!$D$13:$J$61,7,FALSE)</f>
        <v>99.999999999999986</v>
      </c>
      <c r="G14" s="65"/>
      <c r="H14" s="65"/>
      <c r="I14" s="65"/>
      <c r="J14" s="65">
        <f t="shared" si="0"/>
        <v>99.999999999999986</v>
      </c>
      <c r="K14" s="65">
        <f t="shared" si="1"/>
        <v>0.91739813285617466</v>
      </c>
      <c r="L14" s="65">
        <f t="shared" si="2"/>
        <v>91.739813285617458</v>
      </c>
    </row>
    <row r="15" spans="1:12" x14ac:dyDescent="0.25">
      <c r="A15" s="10"/>
      <c r="B15" s="14">
        <v>4</v>
      </c>
      <c r="C15" s="61" t="s">
        <v>148</v>
      </c>
      <c r="D15" s="60">
        <v>1980</v>
      </c>
      <c r="E15" s="91" t="s">
        <v>140</v>
      </c>
      <c r="F15" s="65">
        <f>VLOOKUP(C15,'ЧР 2016'!$D$13:$J$61,7,FALSE)</f>
        <v>17.97905002709048</v>
      </c>
      <c r="G15" s="65">
        <f>VLOOKUP(C15,'ВС Новоросийск 2016'!$D$13:$J$47,7,FALSE)</f>
        <v>0</v>
      </c>
      <c r="H15" s="65">
        <f>VLOOKUP(C15,'Крым 2016'!$D$18:$N$42,11,FALSE)</f>
        <v>0</v>
      </c>
      <c r="I15" s="65">
        <f>VLOOKUP(C15,'КР 2016'!$D$18:$N$32,11,FALSE)</f>
        <v>75</v>
      </c>
      <c r="J15" s="65">
        <f t="shared" si="0"/>
        <v>92.97905002709048</v>
      </c>
      <c r="K15" s="65">
        <f t="shared" si="1"/>
        <v>0.91739813285617466</v>
      </c>
      <c r="L15" s="65">
        <f t="shared" si="2"/>
        <v>85.298806889593664</v>
      </c>
    </row>
    <row r="16" spans="1:12" x14ac:dyDescent="0.25">
      <c r="B16" s="14">
        <v>5</v>
      </c>
      <c r="C16" s="61" t="s">
        <v>164</v>
      </c>
      <c r="D16" s="60">
        <v>1984</v>
      </c>
      <c r="E16" s="91">
        <v>1</v>
      </c>
      <c r="F16" s="65">
        <f>VLOOKUP(C16,'ЧР 2016'!$D$13:$J$61,7,FALSE)</f>
        <v>41.060140870507489</v>
      </c>
      <c r="G16" s="65"/>
      <c r="H16" s="65">
        <f>VLOOKUP(C16,'Крым 2016'!$D$18:$N$42,11,FALSE)</f>
        <v>50</v>
      </c>
      <c r="I16" s="65"/>
      <c r="J16" s="65">
        <f t="shared" si="0"/>
        <v>91.060140870507496</v>
      </c>
      <c r="K16" s="65">
        <f t="shared" si="1"/>
        <v>0.91739813285617466</v>
      </c>
      <c r="L16" s="65">
        <f t="shared" si="2"/>
        <v>83.538403212223812</v>
      </c>
    </row>
    <row r="17" spans="1:12" x14ac:dyDescent="0.25">
      <c r="B17" s="14">
        <v>6</v>
      </c>
      <c r="C17" s="61" t="s">
        <v>187</v>
      </c>
      <c r="D17" s="60"/>
      <c r="E17" s="91"/>
      <c r="F17" s="65">
        <f>VLOOKUP(C17,'ЧР 2016'!$D$13:$J$61,7,FALSE)</f>
        <v>32.685850457986788</v>
      </c>
      <c r="G17" s="65">
        <f>VLOOKUP(C17,'ВС Новоросийск 2016'!$D$13:$J$47,7,FALSE)</f>
        <v>28.655050367546963</v>
      </c>
      <c r="H17" s="65">
        <f>VLOOKUP(C17,'Крым 2016'!$D$18:$N$42,11,FALSE)</f>
        <v>0</v>
      </c>
      <c r="I17" s="65">
        <f>VLOOKUP(C17,'КР 2016'!$D$18:$N$32,11,FALSE)</f>
        <v>16.177963078636918</v>
      </c>
      <c r="J17" s="65">
        <f t="shared" si="0"/>
        <v>77.518863904170672</v>
      </c>
      <c r="K17" s="65">
        <f t="shared" si="1"/>
        <v>0.91739813285617466</v>
      </c>
      <c r="L17" s="65">
        <f t="shared" si="2"/>
        <v>71.115661006818087</v>
      </c>
    </row>
    <row r="18" spans="1:12" x14ac:dyDescent="0.25">
      <c r="B18" s="14">
        <v>7</v>
      </c>
      <c r="C18" s="61" t="s">
        <v>69</v>
      </c>
      <c r="D18" s="60"/>
      <c r="E18" s="91"/>
      <c r="F18" s="65">
        <f>VLOOKUP(C18,'ЧР 2016'!$D$13:$J$61,7,FALSE)</f>
        <v>54.740449853266718</v>
      </c>
      <c r="G18" s="65">
        <f>VLOOKUP(C18,'ВС Новоросийск 2016'!$D$13:$J$47,7,FALSE)</f>
        <v>16.251435429795041</v>
      </c>
      <c r="H18" s="65"/>
      <c r="I18" s="65"/>
      <c r="J18" s="65">
        <f t="shared" si="0"/>
        <v>70.991885283061762</v>
      </c>
      <c r="K18" s="65">
        <f t="shared" si="1"/>
        <v>0.91739813285617466</v>
      </c>
      <c r="L18" s="65">
        <f t="shared" si="2"/>
        <v>65.127823006620602</v>
      </c>
    </row>
    <row r="19" spans="1:12" x14ac:dyDescent="0.25">
      <c r="A19" s="10"/>
      <c r="B19" s="14">
        <v>8</v>
      </c>
      <c r="C19" s="61" t="s">
        <v>146</v>
      </c>
      <c r="D19" s="60">
        <v>1978</v>
      </c>
      <c r="E19" s="91">
        <v>1</v>
      </c>
      <c r="F19" s="65">
        <f>VLOOKUP(C19,'ЧР 2016'!$D$13:$J$61,7,FALSE)</f>
        <v>22.139907533340974</v>
      </c>
      <c r="G19" s="65"/>
      <c r="H19" s="65">
        <f>VLOOKUP(C19,'Крым 2016'!$D$18:$N$42,11,FALSE)</f>
        <v>38.172121214245465</v>
      </c>
      <c r="I19" s="65"/>
      <c r="J19" s="65">
        <f t="shared" si="0"/>
        <v>60.312028747586439</v>
      </c>
      <c r="K19" s="65">
        <f t="shared" si="1"/>
        <v>0.91739813285617466</v>
      </c>
      <c r="L19" s="65">
        <f t="shared" si="2"/>
        <v>55.330142561803733</v>
      </c>
    </row>
    <row r="20" spans="1:12" x14ac:dyDescent="0.25">
      <c r="A20" s="115"/>
      <c r="B20" s="14">
        <v>9</v>
      </c>
      <c r="C20" s="61" t="s">
        <v>52</v>
      </c>
      <c r="D20" s="60">
        <v>1981</v>
      </c>
      <c r="E20" s="91">
        <v>1</v>
      </c>
      <c r="F20" s="65">
        <f>VLOOKUP(C20,'ЧР 2016'!$D$13:$J$61,7,FALSE)</f>
        <v>9.2830052374932261</v>
      </c>
      <c r="G20" s="65">
        <f>VLOOKUP(C20,'ВС Новоросийск 2016'!$D$13:$J$47,7,FALSE)</f>
        <v>50</v>
      </c>
      <c r="H20" s="65"/>
      <c r="I20" s="65"/>
      <c r="J20" s="65">
        <f t="shared" si="0"/>
        <v>59.283005237493228</v>
      </c>
      <c r="K20" s="65">
        <f t="shared" si="1"/>
        <v>0.91739813285617466</v>
      </c>
      <c r="L20" s="65">
        <f t="shared" si="2"/>
        <v>54.386118314979107</v>
      </c>
    </row>
    <row r="21" spans="1:12" x14ac:dyDescent="0.25">
      <c r="B21" s="14">
        <v>10</v>
      </c>
      <c r="C21" s="61" t="s">
        <v>217</v>
      </c>
      <c r="D21" s="60">
        <v>1974</v>
      </c>
      <c r="E21" s="91">
        <v>1</v>
      </c>
      <c r="F21" s="65"/>
      <c r="G21" s="65"/>
      <c r="H21" s="65"/>
      <c r="I21" s="65">
        <f>VLOOKUP(C21,'КР 2016'!$D$18:$N$32,11,FALSE)</f>
        <v>57.693969950919801</v>
      </c>
      <c r="J21" s="65">
        <f t="shared" si="0"/>
        <v>57.693969950919801</v>
      </c>
      <c r="K21" s="65">
        <f t="shared" si="1"/>
        <v>0.91739813285617466</v>
      </c>
      <c r="L21" s="65">
        <f t="shared" si="2"/>
        <v>52.928340310034073</v>
      </c>
    </row>
    <row r="22" spans="1:12" x14ac:dyDescent="0.25">
      <c r="A22" s="119"/>
      <c r="B22" s="14">
        <v>11</v>
      </c>
      <c r="C22" s="61" t="s">
        <v>61</v>
      </c>
      <c r="D22" s="60">
        <v>1980</v>
      </c>
      <c r="E22" s="91" t="s">
        <v>5</v>
      </c>
      <c r="F22" s="65">
        <f>VLOOKUP(C22,'ЧР 2016'!$D$13:$J$61,7,FALSE)</f>
        <v>50.364328259008694</v>
      </c>
      <c r="G22" s="65">
        <f>VLOOKUP(C22,'ВС Новоросийск 2016'!$D$13:$J$47,7,FALSE)</f>
        <v>0</v>
      </c>
      <c r="H22" s="65"/>
      <c r="I22" s="65"/>
      <c r="J22" s="65">
        <f t="shared" si="0"/>
        <v>50.364328259008694</v>
      </c>
      <c r="K22" s="65">
        <f t="shared" si="1"/>
        <v>0.91739813285617466</v>
      </c>
      <c r="L22" s="65">
        <f t="shared" si="2"/>
        <v>46.204140707370051</v>
      </c>
    </row>
    <row r="23" spans="1:12" x14ac:dyDescent="0.25">
      <c r="A23" s="119"/>
      <c r="B23" s="14">
        <v>12</v>
      </c>
      <c r="C23" s="61" t="s">
        <v>60</v>
      </c>
      <c r="D23" s="60">
        <v>1983</v>
      </c>
      <c r="E23" s="91" t="s">
        <v>6</v>
      </c>
      <c r="F23" s="65">
        <f>VLOOKUP(C23,'ЧР 2016'!$D$13:$J$61,7,FALSE)</f>
        <v>16.16531627340666</v>
      </c>
      <c r="G23" s="65">
        <f>VLOOKUP(C23,'ВС Новоросийск 2016'!$D$13:$J$47,7,FALSE)</f>
        <v>26.245575823577454</v>
      </c>
      <c r="H23" s="65">
        <f>VLOOKUP(C23,'Крым 2016'!$D$18:$N$42,11,FALSE)</f>
        <v>0</v>
      </c>
      <c r="I23" s="65"/>
      <c r="J23" s="65">
        <f t="shared" si="0"/>
        <v>42.410892096984114</v>
      </c>
      <c r="K23" s="65">
        <f t="shared" si="1"/>
        <v>0.91739813285617466</v>
      </c>
      <c r="L23" s="65">
        <f t="shared" si="2"/>
        <v>38.907673222537923</v>
      </c>
    </row>
    <row r="24" spans="1:12" x14ac:dyDescent="0.25">
      <c r="B24" s="14">
        <v>13</v>
      </c>
      <c r="C24" s="61" t="s">
        <v>165</v>
      </c>
      <c r="D24" s="60">
        <v>1978</v>
      </c>
      <c r="E24" s="91">
        <v>1</v>
      </c>
      <c r="F24" s="65">
        <f>VLOOKUP(C24,'ЧР 2016'!$D$13:$J$61,7,FALSE)</f>
        <v>0</v>
      </c>
      <c r="G24" s="65">
        <f>VLOOKUP(C24,'ВС Новоросийск 2016'!$D$13:$J$47,7,FALSE)</f>
        <v>2.7712636572132836</v>
      </c>
      <c r="H24" s="65">
        <f>VLOOKUP(C24,'Крым 2016'!$D$18:$N$42,11,FALSE)</f>
        <v>38.902524405920332</v>
      </c>
      <c r="I24" s="65"/>
      <c r="J24" s="65">
        <f t="shared" si="0"/>
        <v>41.673788063133614</v>
      </c>
      <c r="K24" s="65">
        <f t="shared" si="1"/>
        <v>0.91739813285617466</v>
      </c>
      <c r="L24" s="65">
        <f t="shared" si="2"/>
        <v>38.231455358162719</v>
      </c>
    </row>
    <row r="25" spans="1:12" x14ac:dyDescent="0.25">
      <c r="A25" s="115"/>
      <c r="B25" s="14">
        <v>14</v>
      </c>
      <c r="C25" s="61" t="s">
        <v>136</v>
      </c>
      <c r="D25" s="60">
        <v>1985</v>
      </c>
      <c r="E25" s="91">
        <v>1</v>
      </c>
      <c r="F25" s="65">
        <f>VLOOKUP(C25,'ЧР 2016'!$D$13:$J$61,7,FALSE)</f>
        <v>26.828119136887938</v>
      </c>
      <c r="G25" s="65">
        <f>VLOOKUP(C25,'ВС Новоросийск 2016'!$D$13:$J$47,7,FALSE)</f>
        <v>7.8584243690127344</v>
      </c>
      <c r="H25" s="65"/>
      <c r="I25" s="65"/>
      <c r="J25" s="65">
        <f t="shared" si="0"/>
        <v>34.686543505900673</v>
      </c>
      <c r="K25" s="65">
        <f t="shared" si="1"/>
        <v>0.91739813285617466</v>
      </c>
      <c r="L25" s="65">
        <f t="shared" si="2"/>
        <v>31.821370247547748</v>
      </c>
    </row>
    <row r="26" spans="1:12" x14ac:dyDescent="0.25">
      <c r="A26" s="119"/>
      <c r="B26" s="14">
        <v>15</v>
      </c>
      <c r="C26" s="61" t="s">
        <v>37</v>
      </c>
      <c r="D26" s="60">
        <v>1975</v>
      </c>
      <c r="E26" s="91" t="s">
        <v>5</v>
      </c>
      <c r="F26" s="65">
        <f>VLOOKUP(C26,'ЧР 2016'!$D$13:$J$61,7,FALSE)</f>
        <v>18.268015170670036</v>
      </c>
      <c r="G26" s="65">
        <f>VLOOKUP(C26,'ВС Новоросийск 2016'!$D$13:$J$47,7,FALSE)</f>
        <v>14.838007078682276</v>
      </c>
      <c r="H26" s="65"/>
      <c r="I26" s="65"/>
      <c r="J26" s="65">
        <f t="shared" si="0"/>
        <v>33.106022249352314</v>
      </c>
      <c r="K26" s="65">
        <f t="shared" si="1"/>
        <v>0.91739813285617466</v>
      </c>
      <c r="L26" s="65">
        <f t="shared" si="2"/>
        <v>30.37140299785079</v>
      </c>
    </row>
    <row r="27" spans="1:12" x14ac:dyDescent="0.25">
      <c r="B27" s="14">
        <v>16</v>
      </c>
      <c r="C27" s="61" t="s">
        <v>113</v>
      </c>
      <c r="D27" s="60"/>
      <c r="E27" s="91"/>
      <c r="F27" s="65">
        <f>VLOOKUP(C27,'ЧР 2016'!$D$13:$J$61,7,FALSE)</f>
        <v>23.824797021851165</v>
      </c>
      <c r="G27" s="65">
        <f>VLOOKUP(C27,'ВС Новоросийск 2016'!$D$13:$J$47,7,FALSE)</f>
        <v>7.5142934930574468</v>
      </c>
      <c r="H27" s="65">
        <f>VLOOKUP(C27,'Крым 2016'!$D$18:$N$42,11,FALSE)</f>
        <v>0</v>
      </c>
      <c r="I27" s="65"/>
      <c r="J27" s="65">
        <f t="shared" si="0"/>
        <v>31.339090514908612</v>
      </c>
      <c r="K27" s="65">
        <f t="shared" si="1"/>
        <v>0.91739813285617466</v>
      </c>
      <c r="L27" s="65">
        <f t="shared" si="2"/>
        <v>28.750423123787815</v>
      </c>
    </row>
    <row r="28" spans="1:12" x14ac:dyDescent="0.25">
      <c r="A28" s="10"/>
      <c r="B28" s="14">
        <v>17</v>
      </c>
      <c r="C28" s="61" t="s">
        <v>147</v>
      </c>
      <c r="D28" s="60">
        <v>1981</v>
      </c>
      <c r="E28" s="91">
        <v>1</v>
      </c>
      <c r="F28" s="65">
        <f>VLOOKUP(C28,'ЧР 2016'!$D$13:$J$61,7,FALSE)</f>
        <v>0</v>
      </c>
      <c r="G28" s="65"/>
      <c r="H28" s="65">
        <f>VLOOKUP(C28,'Крым 2016'!$D$18:$N$42,11,FALSE)</f>
        <v>31.26937073427624</v>
      </c>
      <c r="I28" s="65"/>
      <c r="J28" s="65">
        <f t="shared" si="0"/>
        <v>31.26937073427624</v>
      </c>
      <c r="K28" s="65">
        <f t="shared" si="1"/>
        <v>0.91739813285617466</v>
      </c>
      <c r="L28" s="65">
        <f t="shared" si="2"/>
        <v>28.686462327212535</v>
      </c>
    </row>
    <row r="29" spans="1:12" x14ac:dyDescent="0.25">
      <c r="B29" s="14">
        <v>18</v>
      </c>
      <c r="C29" s="61" t="s">
        <v>106</v>
      </c>
      <c r="D29" s="60">
        <v>1958</v>
      </c>
      <c r="E29" s="91" t="s">
        <v>5</v>
      </c>
      <c r="F29" s="65">
        <f>VLOOKUP(C29,'ЧР 2016'!$D$13:$J$61,7,FALSE)</f>
        <v>30.637030001091635</v>
      </c>
      <c r="G29" s="65"/>
      <c r="H29" s="65"/>
      <c r="I29" s="65"/>
      <c r="J29" s="65">
        <f t="shared" si="0"/>
        <v>30.637030001091635</v>
      </c>
      <c r="K29" s="65">
        <f t="shared" si="1"/>
        <v>0.91739813285617466</v>
      </c>
      <c r="L29" s="65">
        <f t="shared" si="2"/>
        <v>28.106354119260072</v>
      </c>
    </row>
    <row r="30" spans="1:12" x14ac:dyDescent="0.25">
      <c r="A30" s="10"/>
      <c r="B30" s="14">
        <v>19</v>
      </c>
      <c r="C30" s="61" t="s">
        <v>145</v>
      </c>
      <c r="D30" s="60">
        <v>1978</v>
      </c>
      <c r="E30" s="91">
        <v>1</v>
      </c>
      <c r="F30" s="65">
        <f>VLOOKUP(C30,'ЧР 2016'!$D$13:$J$61,7,FALSE)</f>
        <v>0</v>
      </c>
      <c r="G30" s="65"/>
      <c r="H30" s="65">
        <f>VLOOKUP(C30,'Крым 2016'!$D$18:$N$42,11,FALSE)</f>
        <v>30.369850133935728</v>
      </c>
      <c r="I30" s="65"/>
      <c r="J30" s="65">
        <f t="shared" si="0"/>
        <v>30.369850133935728</v>
      </c>
      <c r="K30" s="65">
        <f t="shared" si="1"/>
        <v>0.91739813285617466</v>
      </c>
      <c r="L30" s="65">
        <f t="shared" si="2"/>
        <v>27.861243807994484</v>
      </c>
    </row>
    <row r="31" spans="1:12" x14ac:dyDescent="0.25">
      <c r="B31" s="14">
        <v>20</v>
      </c>
      <c r="C31" s="61" t="s">
        <v>190</v>
      </c>
      <c r="D31" s="60">
        <v>1985</v>
      </c>
      <c r="E31" s="91">
        <v>1</v>
      </c>
      <c r="F31" s="65">
        <f>VLOOKUP(C31,'ЧР 2016'!$D$13:$J$61,7,FALSE)</f>
        <v>12.410586373624131</v>
      </c>
      <c r="G31" s="65">
        <f>VLOOKUP(C31,'ВС Новоросийск 2016'!$D$13:$J$47,7,FALSE)</f>
        <v>17.247481622651783</v>
      </c>
      <c r="H31" s="65"/>
      <c r="I31" s="65"/>
      <c r="J31" s="65">
        <f t="shared" si="0"/>
        <v>29.658067996275914</v>
      </c>
      <c r="K31" s="65">
        <f t="shared" si="1"/>
        <v>0.91739813285617466</v>
      </c>
      <c r="L31" s="65">
        <f t="shared" si="2"/>
        <v>27.208256203904995</v>
      </c>
    </row>
    <row r="32" spans="1:12" x14ac:dyDescent="0.25">
      <c r="B32" s="14">
        <v>21</v>
      </c>
      <c r="C32" s="61" t="s">
        <v>188</v>
      </c>
      <c r="D32" s="60"/>
      <c r="E32" s="91"/>
      <c r="F32" s="65">
        <f>VLOOKUP(C32,'ЧР 2016'!$D$13:$J$61,7,FALSE)</f>
        <v>21.291249200179251</v>
      </c>
      <c r="G32" s="65">
        <f>VLOOKUP(C32,'ВС Новоросийск 2016'!$D$13:$J$47,7,FALSE)</f>
        <v>7.7184862510209635</v>
      </c>
      <c r="H32" s="65"/>
      <c r="I32" s="65"/>
      <c r="J32" s="65">
        <f t="shared" si="0"/>
        <v>29.009735451200214</v>
      </c>
      <c r="K32" s="65">
        <f t="shared" si="1"/>
        <v>0.91739813285617466</v>
      </c>
      <c r="L32" s="65">
        <f t="shared" si="2"/>
        <v>26.613477137582652</v>
      </c>
    </row>
    <row r="33" spans="1:12" x14ac:dyDescent="0.25">
      <c r="A33" s="119"/>
      <c r="B33" s="14">
        <v>22</v>
      </c>
      <c r="C33" s="61" t="s">
        <v>57</v>
      </c>
      <c r="D33" s="60">
        <v>1974</v>
      </c>
      <c r="E33" s="91">
        <v>1</v>
      </c>
      <c r="F33" s="65">
        <f>VLOOKUP(C33,'ЧР 2016'!$D$13:$J$61,7,FALSE)</f>
        <v>27.076976151810214</v>
      </c>
      <c r="G33" s="65"/>
      <c r="H33" s="65"/>
      <c r="I33" s="65"/>
      <c r="J33" s="65">
        <f t="shared" si="0"/>
        <v>27.076976151810214</v>
      </c>
      <c r="K33" s="65">
        <f t="shared" si="1"/>
        <v>0.91739813285617466</v>
      </c>
      <c r="L33" s="65">
        <f t="shared" si="2"/>
        <v>24.840367365061859</v>
      </c>
    </row>
    <row r="34" spans="1:12" x14ac:dyDescent="0.25">
      <c r="B34" s="14">
        <v>23</v>
      </c>
      <c r="C34" s="61" t="s">
        <v>189</v>
      </c>
      <c r="D34" s="60"/>
      <c r="E34" s="91"/>
      <c r="F34" s="65">
        <f>VLOOKUP(C34,'ЧР 2016'!$D$13:$J$61,7,FALSE)</f>
        <v>20.698192710373128</v>
      </c>
      <c r="G34" s="65">
        <f>VLOOKUP(C34,'ВС Новоросийск 2016'!$D$13:$J$47,7,FALSE)</f>
        <v>6.0408296169961835</v>
      </c>
      <c r="H34" s="65"/>
      <c r="I34" s="65"/>
      <c r="J34" s="65">
        <f t="shared" si="0"/>
        <v>26.739022327369312</v>
      </c>
      <c r="K34" s="65">
        <f t="shared" si="1"/>
        <v>0.91739813285617466</v>
      </c>
      <c r="L34" s="65">
        <f t="shared" si="2"/>
        <v>24.530329157528172</v>
      </c>
    </row>
    <row r="35" spans="1:12" x14ac:dyDescent="0.25">
      <c r="B35" s="14">
        <v>24</v>
      </c>
      <c r="C35" s="61" t="s">
        <v>218</v>
      </c>
      <c r="D35" s="60">
        <v>1973</v>
      </c>
      <c r="E35" s="91">
        <v>1</v>
      </c>
      <c r="F35" s="65"/>
      <c r="G35" s="65"/>
      <c r="H35" s="65"/>
      <c r="I35" s="65">
        <f>VLOOKUP(C35,'КР 2016'!$D$18:$N$32,11,FALSE)</f>
        <v>21.571470263730863</v>
      </c>
      <c r="J35" s="65">
        <f t="shared" si="0"/>
        <v>21.571470263730863</v>
      </c>
      <c r="K35" s="65">
        <f t="shared" si="1"/>
        <v>0.91739813285617466</v>
      </c>
      <c r="L35" s="65">
        <f t="shared" si="2"/>
        <v>19.789626542909186</v>
      </c>
    </row>
    <row r="36" spans="1:12" x14ac:dyDescent="0.25">
      <c r="B36" s="14">
        <v>25</v>
      </c>
      <c r="C36" s="61" t="s">
        <v>219</v>
      </c>
      <c r="D36" s="60">
        <v>1968</v>
      </c>
      <c r="E36" s="91">
        <v>1</v>
      </c>
      <c r="F36" s="65"/>
      <c r="G36" s="65"/>
      <c r="H36" s="65"/>
      <c r="I36" s="65">
        <f>VLOOKUP(C36,'КР 2016'!$D$18:$N$32,11,FALSE)</f>
        <v>20.775974060792898</v>
      </c>
      <c r="J36" s="65">
        <f t="shared" si="0"/>
        <v>20.775974060792898</v>
      </c>
      <c r="K36" s="65">
        <f t="shared" si="1"/>
        <v>0.91739813285617466</v>
      </c>
      <c r="L36" s="65">
        <f t="shared" si="2"/>
        <v>19.059839811639723</v>
      </c>
    </row>
    <row r="37" spans="1:12" x14ac:dyDescent="0.25">
      <c r="A37" s="119"/>
      <c r="B37" s="14">
        <v>26</v>
      </c>
      <c r="C37" s="61" t="s">
        <v>111</v>
      </c>
      <c r="D37" s="60">
        <v>1989</v>
      </c>
      <c r="E37" s="91" t="s">
        <v>5</v>
      </c>
      <c r="F37" s="65">
        <f>VLOOKUP(C37,'ЧР 2016'!$D$13:$J$61,7,FALSE)</f>
        <v>20.592932564290461</v>
      </c>
      <c r="G37" s="65">
        <f>VLOOKUP(C37,'ВС Новоросийск 2016'!$D$13:$J$47,7,FALSE)</f>
        <v>0</v>
      </c>
      <c r="H37" s="65"/>
      <c r="I37" s="65"/>
      <c r="J37" s="65">
        <f t="shared" si="0"/>
        <v>20.592932564290461</v>
      </c>
      <c r="K37" s="65">
        <f t="shared" si="1"/>
        <v>0.91739813285617466</v>
      </c>
      <c r="L37" s="65">
        <f t="shared" si="2"/>
        <v>18.891917884513187</v>
      </c>
    </row>
    <row r="38" spans="1:12" x14ac:dyDescent="0.25">
      <c r="A38" s="115"/>
      <c r="B38" s="14">
        <v>27</v>
      </c>
      <c r="C38" s="61" t="s">
        <v>75</v>
      </c>
      <c r="D38" s="60">
        <v>1967</v>
      </c>
      <c r="E38" s="91">
        <v>1</v>
      </c>
      <c r="F38" s="65">
        <f>VLOOKUP(C38,'ЧР 2016'!$D$13:$J$61,7,FALSE)</f>
        <v>5.2161944405920213</v>
      </c>
      <c r="G38" s="65">
        <f>VLOOKUP(C38,'ВС Новоросийск 2016'!$D$13:$J$47,7,FALSE)</f>
        <v>13.939347987891635</v>
      </c>
      <c r="H38" s="65"/>
      <c r="I38" s="65"/>
      <c r="J38" s="65">
        <f t="shared" si="0"/>
        <v>19.155542428483656</v>
      </c>
      <c r="K38" s="65">
        <f t="shared" si="1"/>
        <v>0.91739813285617466</v>
      </c>
      <c r="L38" s="65">
        <f t="shared" si="2"/>
        <v>17.573258857738139</v>
      </c>
    </row>
    <row r="39" spans="1:12" x14ac:dyDescent="0.25">
      <c r="B39" s="14">
        <v>28</v>
      </c>
      <c r="C39" s="61" t="s">
        <v>206</v>
      </c>
      <c r="D39" s="60">
        <v>1965</v>
      </c>
      <c r="E39" s="91">
        <v>2</v>
      </c>
      <c r="F39" s="65"/>
      <c r="G39" s="65"/>
      <c r="H39" s="65">
        <f>VLOOKUP(C39,'Крым 2016'!$D$18:$N$42,11,FALSE)</f>
        <v>17.806354433285808</v>
      </c>
      <c r="I39" s="65"/>
      <c r="J39" s="65">
        <f t="shared" si="0"/>
        <v>17.806354433285808</v>
      </c>
      <c r="K39" s="65">
        <f t="shared" si="1"/>
        <v>0.91739813285617466</v>
      </c>
      <c r="L39" s="65">
        <f t="shared" si="2"/>
        <v>16.335516310071668</v>
      </c>
    </row>
    <row r="40" spans="1:12" x14ac:dyDescent="0.25">
      <c r="B40" s="14">
        <v>29</v>
      </c>
      <c r="C40" s="61" t="s">
        <v>161</v>
      </c>
      <c r="D40" s="60">
        <v>1978</v>
      </c>
      <c r="E40" s="91">
        <v>1</v>
      </c>
      <c r="F40" s="65">
        <f>VLOOKUP(C40,'ЧР 2016'!$D$13:$J$61,7,FALSE)</f>
        <v>-7.8086743122635047</v>
      </c>
      <c r="G40" s="65"/>
      <c r="H40" s="65">
        <f>VLOOKUP(C40,'Крым 2016'!$D$18:$N$42,11,FALSE)</f>
        <v>24.124992661355968</v>
      </c>
      <c r="I40" s="65"/>
      <c r="J40" s="65">
        <f t="shared" si="0"/>
        <v>16.316318349092462</v>
      </c>
      <c r="K40" s="65">
        <f t="shared" si="1"/>
        <v>0.91739813285617466</v>
      </c>
      <c r="L40" s="65">
        <f t="shared" si="2"/>
        <v>14.968559988544367</v>
      </c>
    </row>
    <row r="41" spans="1:12" x14ac:dyDescent="0.25">
      <c r="B41" s="14">
        <v>30</v>
      </c>
      <c r="C41" s="61" t="s">
        <v>220</v>
      </c>
      <c r="D41" s="60">
        <v>1972</v>
      </c>
      <c r="E41" s="91">
        <v>1</v>
      </c>
      <c r="F41" s="65"/>
      <c r="G41" s="65"/>
      <c r="H41" s="65"/>
      <c r="I41" s="65">
        <f>VLOOKUP(C41,'КР 2016'!$D$18:$N$32,11,FALSE)</f>
        <v>16.210287869881817</v>
      </c>
      <c r="J41" s="65">
        <f t="shared" si="0"/>
        <v>16.210287869881817</v>
      </c>
      <c r="K41" s="65">
        <f t="shared" si="1"/>
        <v>0.91739813285617466</v>
      </c>
      <c r="L41" s="65">
        <f t="shared" si="2"/>
        <v>14.871287824890675</v>
      </c>
    </row>
    <row r="42" spans="1:12" x14ac:dyDescent="0.25">
      <c r="A42" s="119"/>
      <c r="B42" s="14">
        <v>31</v>
      </c>
      <c r="C42" s="61" t="s">
        <v>27</v>
      </c>
      <c r="D42" s="60">
        <v>1973</v>
      </c>
      <c r="E42" s="91">
        <v>1</v>
      </c>
      <c r="F42" s="65">
        <f>VLOOKUP(C42,'ЧР 2016'!$D$13:$J$61,7,FALSE)</f>
        <v>0</v>
      </c>
      <c r="G42" s="65">
        <f>VLOOKUP(C42,'ВС Новоросийск 2016'!$D$13:$J$47,7,FALSE)</f>
        <v>14.579362918595153</v>
      </c>
      <c r="H42" s="65"/>
      <c r="I42" s="65"/>
      <c r="J42" s="65">
        <f t="shared" si="0"/>
        <v>14.579362918595153</v>
      </c>
      <c r="K42" s="65">
        <f t="shared" si="1"/>
        <v>0.91739813285617466</v>
      </c>
      <c r="L42" s="65">
        <f t="shared" si="2"/>
        <v>13.375080319751744</v>
      </c>
    </row>
    <row r="43" spans="1:12" x14ac:dyDescent="0.25">
      <c r="A43" s="115"/>
      <c r="B43" s="14">
        <v>32</v>
      </c>
      <c r="C43" s="61" t="s">
        <v>110</v>
      </c>
      <c r="D43" s="60">
        <v>1973</v>
      </c>
      <c r="E43" s="91">
        <v>1</v>
      </c>
      <c r="F43" s="65">
        <f>VLOOKUP(C43,'ЧР 2016'!$D$13:$J$61,7,FALSE)</f>
        <v>14.321834928661728</v>
      </c>
      <c r="G43" s="65">
        <f>VLOOKUP(C43,'ВС Новоросийск 2016'!$D$13:$J$47,7,FALSE)</f>
        <v>0</v>
      </c>
      <c r="H43" s="65">
        <f>VLOOKUP(C43,'Крым 2016'!$D$18:$N$42,11,FALSE)</f>
        <v>0</v>
      </c>
      <c r="I43" s="65"/>
      <c r="J43" s="65">
        <f t="shared" si="0"/>
        <v>14.321834928661728</v>
      </c>
      <c r="K43" s="65">
        <f t="shared" si="1"/>
        <v>0.91739813285617466</v>
      </c>
      <c r="L43" s="65">
        <f t="shared" si="2"/>
        <v>13.138824622628615</v>
      </c>
    </row>
    <row r="44" spans="1:12" x14ac:dyDescent="0.25">
      <c r="A44" s="119"/>
      <c r="B44" s="14">
        <v>33</v>
      </c>
      <c r="C44" s="61" t="s">
        <v>138</v>
      </c>
      <c r="D44" s="60">
        <v>1971</v>
      </c>
      <c r="E44" s="91">
        <v>2</v>
      </c>
      <c r="F44" s="65">
        <f>VLOOKUP(C44,'ЧР 2016'!$D$13:$J$61,7,FALSE)</f>
        <v>0</v>
      </c>
      <c r="G44" s="65">
        <f>VLOOKUP(C44,'ВС Новоросийск 2016'!$D$13:$J$47,7,FALSE)</f>
        <v>14.099723995422508</v>
      </c>
      <c r="H44" s="65"/>
      <c r="I44" s="65"/>
      <c r="J44" s="65">
        <f t="shared" ref="J44:J75" si="3">F44+G44+H44+I44</f>
        <v>14.099723995422508</v>
      </c>
      <c r="K44" s="65">
        <f t="shared" si="1"/>
        <v>0.91739813285617466</v>
      </c>
      <c r="L44" s="65">
        <f t="shared" si="2"/>
        <v>12.935060467188011</v>
      </c>
    </row>
    <row r="45" spans="1:12" x14ac:dyDescent="0.25">
      <c r="B45" s="14">
        <v>34</v>
      </c>
      <c r="C45" s="61" t="s">
        <v>221</v>
      </c>
      <c r="D45" s="60">
        <v>1980</v>
      </c>
      <c r="E45" s="91">
        <v>1</v>
      </c>
      <c r="F45" s="65"/>
      <c r="G45" s="65"/>
      <c r="H45" s="65"/>
      <c r="I45" s="65">
        <f>VLOOKUP(C45,'КР 2016'!$D$18:$N$32,11,FALSE)</f>
        <v>14.040551667500402</v>
      </c>
      <c r="J45" s="65">
        <f t="shared" si="3"/>
        <v>14.040551667500402</v>
      </c>
      <c r="K45" s="65">
        <f t="shared" si="1"/>
        <v>0.91739813285617466</v>
      </c>
      <c r="L45" s="65">
        <f t="shared" si="2"/>
        <v>12.880775884035518</v>
      </c>
    </row>
    <row r="46" spans="1:12" x14ac:dyDescent="0.25">
      <c r="B46" s="14">
        <v>35</v>
      </c>
      <c r="C46" s="61" t="s">
        <v>31</v>
      </c>
      <c r="D46" s="60"/>
      <c r="E46" s="91"/>
      <c r="F46" s="65">
        <f>VLOOKUP(C46,'ЧР 2016'!$D$13:$J$61,7,FALSE)</f>
        <v>0</v>
      </c>
      <c r="G46" s="65">
        <f>VLOOKUP(C46,'ВС Новоросийск 2016'!$D$13:$J$47,7,FALSE)</f>
        <v>14.006171324362832</v>
      </c>
      <c r="H46" s="65"/>
      <c r="I46" s="65"/>
      <c r="J46" s="65">
        <f t="shared" si="3"/>
        <v>14.006171324362832</v>
      </c>
      <c r="K46" s="65">
        <f t="shared" si="1"/>
        <v>0.91739813285617466</v>
      </c>
      <c r="L46" s="65">
        <f t="shared" si="2"/>
        <v>12.849235421434157</v>
      </c>
    </row>
    <row r="47" spans="1:12" x14ac:dyDescent="0.25">
      <c r="A47" s="10"/>
      <c r="B47" s="14">
        <v>36</v>
      </c>
      <c r="C47" s="61" t="s">
        <v>159</v>
      </c>
      <c r="D47" s="60">
        <v>1980</v>
      </c>
      <c r="E47" s="91">
        <v>1</v>
      </c>
      <c r="F47" s="65"/>
      <c r="G47" s="65"/>
      <c r="H47" s="65"/>
      <c r="I47" s="65">
        <f>VLOOKUP(C47,'КР 2016'!$D$18:$N$32,11,FALSE)</f>
        <v>13.048156373529316</v>
      </c>
      <c r="J47" s="65">
        <f t="shared" si="3"/>
        <v>13.048156373529316</v>
      </c>
      <c r="K47" s="65">
        <f t="shared" si="1"/>
        <v>0.91739813285617466</v>
      </c>
      <c r="L47" s="65">
        <f t="shared" si="2"/>
        <v>11.970354294291191</v>
      </c>
    </row>
    <row r="48" spans="1:12" x14ac:dyDescent="0.25">
      <c r="A48" s="119"/>
      <c r="B48" s="14">
        <v>37</v>
      </c>
      <c r="C48" s="61" t="s">
        <v>119</v>
      </c>
      <c r="D48" s="60" t="s">
        <v>86</v>
      </c>
      <c r="E48" s="91">
        <v>1</v>
      </c>
      <c r="F48" s="65">
        <f>VLOOKUP(C48,'ЧР 2016'!$D$13:$J$61,7,FALSE)</f>
        <v>12.208777316236228</v>
      </c>
      <c r="G48" s="65">
        <f>VLOOKUP(C48,'ВС Новоросийск 2016'!$D$13:$J$47,7,FALSE)</f>
        <v>0</v>
      </c>
      <c r="H48" s="65"/>
      <c r="I48" s="65"/>
      <c r="J48" s="65">
        <f t="shared" si="3"/>
        <v>12.208777316236228</v>
      </c>
      <c r="K48" s="65">
        <f t="shared" si="1"/>
        <v>0.91739813285617466</v>
      </c>
      <c r="L48" s="65">
        <f t="shared" si="2"/>
        <v>11.200309514371934</v>
      </c>
    </row>
    <row r="49" spans="1:36" x14ac:dyDescent="0.25">
      <c r="B49" s="14">
        <v>38</v>
      </c>
      <c r="C49" s="61" t="s">
        <v>222</v>
      </c>
      <c r="D49" s="60">
        <v>1976</v>
      </c>
      <c r="E49" s="91">
        <v>1</v>
      </c>
      <c r="F49" s="65"/>
      <c r="G49" s="65"/>
      <c r="H49" s="65"/>
      <c r="I49" s="65">
        <f>VLOOKUP(C49,'КР 2016'!$D$18:$N$32,11,FALSE)</f>
        <v>12.060340636911334</v>
      </c>
      <c r="J49" s="65">
        <f t="shared" si="3"/>
        <v>12.060340636911334</v>
      </c>
      <c r="K49" s="65">
        <f t="shared" si="1"/>
        <v>0.91739813285617466</v>
      </c>
      <c r="L49" s="65">
        <f t="shared" si="2"/>
        <v>11.064133981911906</v>
      </c>
    </row>
    <row r="50" spans="1:36" x14ac:dyDescent="0.25">
      <c r="A50" s="115"/>
      <c r="B50" s="14">
        <v>39</v>
      </c>
      <c r="C50" s="61" t="s">
        <v>47</v>
      </c>
      <c r="D50" s="60">
        <v>1969</v>
      </c>
      <c r="E50" s="91" t="s">
        <v>5</v>
      </c>
      <c r="F50" s="65">
        <f>VLOOKUP(C50,'ЧР 2016'!$D$13:$J$61,7,FALSE)</f>
        <v>10.796793682423006</v>
      </c>
      <c r="G50" s="65">
        <f>VLOOKUP(C50,'ВС Новоросийск 2016'!$D$13:$J$47,7,FALSE)</f>
        <v>0</v>
      </c>
      <c r="H50" s="65">
        <f>VLOOKUP(C50,'Крым 2016'!$D$18:$N$42,11,FALSE)</f>
        <v>0</v>
      </c>
      <c r="I50" s="65"/>
      <c r="J50" s="65">
        <f t="shared" si="3"/>
        <v>10.796793682423006</v>
      </c>
      <c r="K50" s="65">
        <f t="shared" si="1"/>
        <v>0.91739813285617466</v>
      </c>
      <c r="L50" s="65">
        <f t="shared" si="2"/>
        <v>9.9049583650882091</v>
      </c>
    </row>
    <row r="51" spans="1:36" x14ac:dyDescent="0.25">
      <c r="B51" s="14">
        <v>40</v>
      </c>
      <c r="C51" s="61" t="s">
        <v>174</v>
      </c>
      <c r="D51" s="60">
        <v>1984</v>
      </c>
      <c r="E51" s="91">
        <v>1</v>
      </c>
      <c r="F51" s="65">
        <f>VLOOKUP(C51,'ЧР 2016'!$D$13:$J$61,7,FALSE)</f>
        <v>9.1565829871771705</v>
      </c>
      <c r="G51" s="65"/>
      <c r="H51" s="65"/>
      <c r="I51" s="65"/>
      <c r="J51" s="65">
        <f t="shared" si="3"/>
        <v>9.1565829871771705</v>
      </c>
      <c r="K51" s="65">
        <f t="shared" si="1"/>
        <v>0.91739813285617466</v>
      </c>
      <c r="L51" s="65">
        <f t="shared" si="2"/>
        <v>8.4002321357789498</v>
      </c>
    </row>
    <row r="52" spans="1:36" x14ac:dyDescent="0.25">
      <c r="B52" s="14">
        <v>41</v>
      </c>
      <c r="C52" s="61" t="s">
        <v>223</v>
      </c>
      <c r="D52" s="60">
        <v>1970</v>
      </c>
      <c r="E52" s="91">
        <v>1</v>
      </c>
      <c r="F52" s="65"/>
      <c r="G52" s="65"/>
      <c r="H52" s="65"/>
      <c r="I52" s="65">
        <f>VLOOKUP(C52,'КР 2016'!$D$18:$N$32,11,FALSE)</f>
        <v>6.8659444653882336</v>
      </c>
      <c r="J52" s="65">
        <f t="shared" si="3"/>
        <v>6.8659444653882336</v>
      </c>
      <c r="K52" s="65">
        <f t="shared" si="1"/>
        <v>0.91739813285617466</v>
      </c>
      <c r="L52" s="65">
        <f t="shared" si="2"/>
        <v>6.2988046328413514</v>
      </c>
    </row>
    <row r="53" spans="1:36" x14ac:dyDescent="0.25">
      <c r="A53" s="119"/>
      <c r="B53" s="14">
        <v>42</v>
      </c>
      <c r="C53" s="61" t="s">
        <v>139</v>
      </c>
      <c r="D53" s="60">
        <v>1974</v>
      </c>
      <c r="E53" s="91" t="s">
        <v>140</v>
      </c>
      <c r="F53" s="65">
        <f>VLOOKUP(C53,'ЧР 2016'!$D$13:$J$61,7,FALSE)</f>
        <v>0</v>
      </c>
      <c r="G53" s="65">
        <f>VLOOKUP(C53,'ВС Новоросийск 2016'!$D$13:$J$47,7,FALSE)</f>
        <v>6.2755240947454389</v>
      </c>
      <c r="H53" s="65"/>
      <c r="I53" s="65"/>
      <c r="J53" s="65">
        <f t="shared" si="3"/>
        <v>6.2755240947454389</v>
      </c>
      <c r="K53" s="65">
        <f t="shared" si="1"/>
        <v>0.91739813285617466</v>
      </c>
      <c r="L53" s="65">
        <f t="shared" si="2"/>
        <v>5.7571540872134017</v>
      </c>
    </row>
    <row r="54" spans="1:36" x14ac:dyDescent="0.25">
      <c r="B54" s="14">
        <v>43</v>
      </c>
      <c r="C54" s="61" t="s">
        <v>224</v>
      </c>
      <c r="D54" s="60">
        <v>1973</v>
      </c>
      <c r="E54" s="91">
        <v>1</v>
      </c>
      <c r="F54" s="65"/>
      <c r="G54" s="65"/>
      <c r="H54" s="65"/>
      <c r="I54" s="65">
        <f>VLOOKUP(C54,'КР 2016'!$D$18:$N$32,11,FALSE)</f>
        <v>3.7722759398170229</v>
      </c>
      <c r="J54" s="65">
        <f t="shared" si="3"/>
        <v>3.7722759398170229</v>
      </c>
      <c r="K54" s="65">
        <f t="shared" si="1"/>
        <v>0.91739813285617466</v>
      </c>
      <c r="L54" s="65">
        <f t="shared" si="2"/>
        <v>3.4606789038064085</v>
      </c>
    </row>
    <row r="55" spans="1:36" x14ac:dyDescent="0.25">
      <c r="B55" s="14">
        <v>44</v>
      </c>
      <c r="C55" s="61" t="s">
        <v>192</v>
      </c>
      <c r="D55" s="60"/>
      <c r="E55" s="91"/>
      <c r="F55" s="65">
        <f>VLOOKUP(C55,'ЧР 2016'!$D$13:$J$61,7,FALSE)</f>
        <v>0</v>
      </c>
      <c r="G55" s="65"/>
      <c r="H55" s="65">
        <f>VLOOKUP(C55,'Крым 2016'!$D$18:$N$42,11,FALSE)</f>
        <v>3.3735856132784323</v>
      </c>
      <c r="I55" s="65"/>
      <c r="J55" s="65">
        <f t="shared" si="3"/>
        <v>3.3735856132784323</v>
      </c>
      <c r="K55" s="65">
        <f t="shared" si="1"/>
        <v>0.91739813285617466</v>
      </c>
      <c r="L55" s="65">
        <f t="shared" si="2"/>
        <v>3.0949211426520868</v>
      </c>
    </row>
    <row r="56" spans="1:36" x14ac:dyDescent="0.25">
      <c r="B56" s="14">
        <v>45</v>
      </c>
      <c r="C56" s="61" t="s">
        <v>194</v>
      </c>
      <c r="D56" s="60"/>
      <c r="E56" s="91"/>
      <c r="F56" s="65">
        <f>VLOOKUP(C56,'ЧР 2016'!$D$13:$J$61,7,FALSE)</f>
        <v>0</v>
      </c>
      <c r="G56" s="65">
        <f>VLOOKUP(C56,'ВС Новоросийск 2016'!$D$13:$J$47,7,FALSE)</f>
        <v>0</v>
      </c>
      <c r="H56" s="65">
        <f>VLOOKUP(C56,'Крым 2016'!$D$18:$N$42,11,FALSE)</f>
        <v>0</v>
      </c>
      <c r="I56" s="65">
        <f>VLOOKUP(C56,'КР 2016'!$D$18:$N$32,11,FALSE)</f>
        <v>0.34970154263158459</v>
      </c>
      <c r="J56" s="65">
        <f t="shared" si="3"/>
        <v>0.34970154263158459</v>
      </c>
      <c r="K56" s="65">
        <f t="shared" si="1"/>
        <v>0.91739813285617466</v>
      </c>
      <c r="L56" s="65">
        <f t="shared" si="2"/>
        <v>0.32081554226713965</v>
      </c>
    </row>
    <row r="57" spans="1:36" x14ac:dyDescent="0.25">
      <c r="A57" s="10"/>
      <c r="B57" s="14">
        <v>46</v>
      </c>
      <c r="C57" s="61" t="s">
        <v>153</v>
      </c>
      <c r="D57" s="60">
        <v>1981</v>
      </c>
      <c r="E57" s="91">
        <v>1</v>
      </c>
      <c r="F57" s="65"/>
      <c r="G57" s="65"/>
      <c r="H57" s="65"/>
      <c r="I57" s="65"/>
      <c r="J57" s="65">
        <f t="shared" si="3"/>
        <v>0</v>
      </c>
      <c r="K57" s="65">
        <f t="shared" si="1"/>
        <v>0.91739813285617466</v>
      </c>
      <c r="L57" s="65">
        <f t="shared" si="2"/>
        <v>0</v>
      </c>
    </row>
    <row r="58" spans="1:36" x14ac:dyDescent="0.25">
      <c r="A58" s="119"/>
      <c r="B58" s="14">
        <v>47</v>
      </c>
      <c r="C58" s="61" t="s">
        <v>158</v>
      </c>
      <c r="D58" s="60">
        <v>1974</v>
      </c>
      <c r="E58" s="91" t="s">
        <v>6</v>
      </c>
      <c r="F58" s="65"/>
      <c r="G58" s="65"/>
      <c r="H58" s="65"/>
      <c r="I58" s="65"/>
      <c r="J58" s="65">
        <f t="shared" si="3"/>
        <v>0</v>
      </c>
      <c r="K58" s="65">
        <f t="shared" si="1"/>
        <v>0.91739813285617466</v>
      </c>
      <c r="L58" s="65">
        <f t="shared" si="2"/>
        <v>0</v>
      </c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</row>
    <row r="59" spans="1:36" x14ac:dyDescent="0.25">
      <c r="A59" s="119"/>
      <c r="B59" s="14">
        <v>48</v>
      </c>
      <c r="C59" s="61" t="s">
        <v>112</v>
      </c>
      <c r="D59" s="60">
        <v>1962</v>
      </c>
      <c r="E59" s="91" t="s">
        <v>5</v>
      </c>
      <c r="F59" s="65"/>
      <c r="G59" s="65"/>
      <c r="H59" s="65"/>
      <c r="I59" s="65"/>
      <c r="J59" s="65">
        <f t="shared" si="3"/>
        <v>0</v>
      </c>
      <c r="K59" s="65">
        <f t="shared" si="1"/>
        <v>0.91739813285617466</v>
      </c>
      <c r="L59" s="65">
        <f t="shared" si="2"/>
        <v>0</v>
      </c>
    </row>
    <row r="60" spans="1:36" x14ac:dyDescent="0.25">
      <c r="A60" s="119"/>
      <c r="B60" s="14">
        <v>49</v>
      </c>
      <c r="C60" s="61" t="s">
        <v>16</v>
      </c>
      <c r="D60" s="60">
        <v>1974</v>
      </c>
      <c r="E60" s="91">
        <v>1</v>
      </c>
      <c r="F60" s="65"/>
      <c r="G60" s="65"/>
      <c r="H60" s="65"/>
      <c r="I60" s="65"/>
      <c r="J60" s="65">
        <f t="shared" si="3"/>
        <v>0</v>
      </c>
      <c r="K60" s="65">
        <f t="shared" si="1"/>
        <v>0.91739813285617466</v>
      </c>
      <c r="L60" s="65">
        <f t="shared" si="2"/>
        <v>0</v>
      </c>
    </row>
    <row r="61" spans="1:36" x14ac:dyDescent="0.25">
      <c r="B61" s="14">
        <v>50</v>
      </c>
      <c r="C61" s="61" t="s">
        <v>193</v>
      </c>
      <c r="D61" s="60"/>
      <c r="E61" s="91"/>
      <c r="F61" s="65">
        <f>VLOOKUP(C61,'ЧР 2016'!$D$13:$J$61,7,FALSE)</f>
        <v>0</v>
      </c>
      <c r="G61" s="65"/>
      <c r="H61" s="65"/>
      <c r="I61" s="65"/>
      <c r="J61" s="65">
        <f t="shared" si="3"/>
        <v>0</v>
      </c>
      <c r="K61" s="65">
        <f t="shared" si="1"/>
        <v>0.91739813285617466</v>
      </c>
      <c r="L61" s="65">
        <f t="shared" si="2"/>
        <v>0</v>
      </c>
    </row>
    <row r="62" spans="1:36" x14ac:dyDescent="0.25">
      <c r="A62" s="10"/>
      <c r="B62" s="14">
        <v>51</v>
      </c>
      <c r="C62" s="61" t="s">
        <v>118</v>
      </c>
      <c r="D62" s="60">
        <v>1978</v>
      </c>
      <c r="E62" s="91">
        <v>1</v>
      </c>
      <c r="F62" s="65"/>
      <c r="G62" s="65"/>
      <c r="H62" s="65"/>
      <c r="I62" s="65"/>
      <c r="J62" s="65">
        <f t="shared" si="3"/>
        <v>0</v>
      </c>
      <c r="K62" s="65">
        <f t="shared" si="1"/>
        <v>0.91739813285617466</v>
      </c>
      <c r="L62" s="65">
        <f t="shared" si="2"/>
        <v>0</v>
      </c>
    </row>
    <row r="63" spans="1:36" x14ac:dyDescent="0.25">
      <c r="A63" s="115"/>
      <c r="B63" s="14">
        <v>52</v>
      </c>
      <c r="C63" s="61" t="s">
        <v>120</v>
      </c>
      <c r="D63" s="60">
        <v>1963</v>
      </c>
      <c r="E63" s="91">
        <v>2</v>
      </c>
      <c r="F63" s="65">
        <f>VLOOKUP(C63,'ЧР 2016'!$D$13:$J$61,7,FALSE)</f>
        <v>0</v>
      </c>
      <c r="G63" s="65"/>
      <c r="H63" s="65">
        <f>VLOOKUP(C63,'Крым 2016'!$D$18:$N$42,11,FALSE)</f>
        <v>0</v>
      </c>
      <c r="I63" s="65"/>
      <c r="J63" s="65">
        <f t="shared" si="3"/>
        <v>0</v>
      </c>
      <c r="K63" s="65">
        <f t="shared" si="1"/>
        <v>0.91739813285617466</v>
      </c>
      <c r="L63" s="65">
        <f t="shared" si="2"/>
        <v>0</v>
      </c>
    </row>
    <row r="64" spans="1:36" s="17" customFormat="1" x14ac:dyDescent="0.25">
      <c r="A64" s="6"/>
      <c r="B64" s="14">
        <v>53</v>
      </c>
      <c r="C64" s="61" t="s">
        <v>21</v>
      </c>
      <c r="D64" s="60"/>
      <c r="E64" s="91"/>
      <c r="F64" s="65">
        <f>VLOOKUP(C64,'ЧР 2016'!$D$13:$J$61,7,FALSE)</f>
        <v>0</v>
      </c>
      <c r="G64" s="65"/>
      <c r="H64" s="65"/>
      <c r="I64" s="65"/>
      <c r="J64" s="65">
        <f t="shared" si="3"/>
        <v>0</v>
      </c>
      <c r="K64" s="65">
        <f t="shared" si="1"/>
        <v>0.91739813285617466</v>
      </c>
      <c r="L64" s="65">
        <f t="shared" si="2"/>
        <v>0</v>
      </c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</row>
    <row r="65" spans="1:36" x14ac:dyDescent="0.25">
      <c r="B65" s="14">
        <v>54</v>
      </c>
      <c r="C65" s="61" t="s">
        <v>176</v>
      </c>
      <c r="D65" s="60">
        <v>1985</v>
      </c>
      <c r="E65" s="91">
        <v>1</v>
      </c>
      <c r="F65" s="65"/>
      <c r="G65" s="65"/>
      <c r="H65" s="65"/>
      <c r="I65" s="65"/>
      <c r="J65" s="65">
        <f t="shared" si="3"/>
        <v>0</v>
      </c>
      <c r="K65" s="65">
        <f t="shared" si="1"/>
        <v>0.91739813285617466</v>
      </c>
      <c r="L65" s="65">
        <f t="shared" si="2"/>
        <v>0</v>
      </c>
    </row>
    <row r="66" spans="1:36" x14ac:dyDescent="0.25">
      <c r="B66" s="14">
        <v>55</v>
      </c>
      <c r="C66" s="61" t="s">
        <v>166</v>
      </c>
      <c r="D66" s="60">
        <v>1983</v>
      </c>
      <c r="E66" s="91">
        <v>1</v>
      </c>
      <c r="F66" s="65"/>
      <c r="G66" s="65"/>
      <c r="H66" s="65"/>
      <c r="I66" s="65"/>
      <c r="J66" s="65">
        <f t="shared" si="3"/>
        <v>0</v>
      </c>
      <c r="K66" s="65">
        <f t="shared" si="1"/>
        <v>0.91739813285617466</v>
      </c>
      <c r="L66" s="65">
        <f t="shared" si="2"/>
        <v>0</v>
      </c>
    </row>
    <row r="67" spans="1:36" x14ac:dyDescent="0.25">
      <c r="A67" s="119"/>
      <c r="B67" s="14">
        <v>56</v>
      </c>
      <c r="C67" s="61" t="s">
        <v>24</v>
      </c>
      <c r="D67" s="60">
        <v>1970</v>
      </c>
      <c r="E67" s="91" t="s">
        <v>6</v>
      </c>
      <c r="F67" s="65">
        <f>VLOOKUP(C67,'ЧР 2016'!$D$13:$J$61,7,FALSE)</f>
        <v>0</v>
      </c>
      <c r="G67" s="65"/>
      <c r="H67" s="65"/>
      <c r="I67" s="65"/>
      <c r="J67" s="65">
        <f t="shared" si="3"/>
        <v>0</v>
      </c>
      <c r="K67" s="65">
        <f t="shared" si="1"/>
        <v>0.91739813285617466</v>
      </c>
      <c r="L67" s="65">
        <f t="shared" si="2"/>
        <v>0</v>
      </c>
    </row>
    <row r="68" spans="1:36" x14ac:dyDescent="0.25">
      <c r="B68" s="14">
        <v>57</v>
      </c>
      <c r="C68" s="61" t="s">
        <v>25</v>
      </c>
      <c r="D68" s="60"/>
      <c r="E68" s="91"/>
      <c r="F68" s="65">
        <f>VLOOKUP(C68,'ЧР 2016'!$D$13:$J$61,7,FALSE)</f>
        <v>0</v>
      </c>
      <c r="G68" s="65"/>
      <c r="H68" s="65"/>
      <c r="I68" s="65"/>
      <c r="J68" s="65">
        <f t="shared" si="3"/>
        <v>0</v>
      </c>
      <c r="K68" s="65">
        <f t="shared" si="1"/>
        <v>0.91739813285617466</v>
      </c>
      <c r="L68" s="65">
        <f t="shared" si="2"/>
        <v>0</v>
      </c>
      <c r="AJ68" s="17"/>
    </row>
    <row r="69" spans="1:36" x14ac:dyDescent="0.25">
      <c r="B69" s="14">
        <v>58</v>
      </c>
      <c r="C69" s="61" t="s">
        <v>167</v>
      </c>
      <c r="D69" s="60">
        <v>1970</v>
      </c>
      <c r="E69" s="91">
        <v>1</v>
      </c>
      <c r="F69" s="65"/>
      <c r="G69" s="65"/>
      <c r="H69" s="65"/>
      <c r="I69" s="65"/>
      <c r="J69" s="65">
        <f t="shared" si="3"/>
        <v>0</v>
      </c>
      <c r="K69" s="65">
        <f t="shared" si="1"/>
        <v>0.91739813285617466</v>
      </c>
      <c r="L69" s="65">
        <f t="shared" si="2"/>
        <v>0</v>
      </c>
    </row>
    <row r="70" spans="1:36" x14ac:dyDescent="0.25">
      <c r="A70" s="119"/>
      <c r="B70" s="14">
        <v>59</v>
      </c>
      <c r="C70" s="61" t="s">
        <v>76</v>
      </c>
      <c r="D70" s="60">
        <v>1984</v>
      </c>
      <c r="E70" s="91" t="s">
        <v>5</v>
      </c>
      <c r="F70" s="65"/>
      <c r="G70" s="65"/>
      <c r="H70" s="65"/>
      <c r="I70" s="65"/>
      <c r="J70" s="65">
        <f t="shared" si="3"/>
        <v>0</v>
      </c>
      <c r="K70" s="65">
        <f t="shared" si="1"/>
        <v>0.91739813285617466</v>
      </c>
      <c r="L70" s="65">
        <f t="shared" si="2"/>
        <v>0</v>
      </c>
    </row>
    <row r="71" spans="1:36" x14ac:dyDescent="0.25">
      <c r="A71" s="119"/>
      <c r="B71" s="14">
        <v>60</v>
      </c>
      <c r="C71" s="61" t="s">
        <v>34</v>
      </c>
      <c r="D71" s="60">
        <v>1964</v>
      </c>
      <c r="E71" s="91" t="s">
        <v>6</v>
      </c>
      <c r="F71" s="65"/>
      <c r="G71" s="65"/>
      <c r="H71" s="65">
        <f>VLOOKUP(C71,'Крым 2016'!$D$18:$N$42,11,FALSE)</f>
        <v>0</v>
      </c>
      <c r="I71" s="65"/>
      <c r="J71" s="65">
        <f t="shared" si="3"/>
        <v>0</v>
      </c>
      <c r="K71" s="65">
        <f t="shared" si="1"/>
        <v>0.91739813285617466</v>
      </c>
      <c r="L71" s="65">
        <f t="shared" si="2"/>
        <v>0</v>
      </c>
    </row>
    <row r="72" spans="1:36" x14ac:dyDescent="0.25">
      <c r="A72" s="119"/>
      <c r="B72" s="14">
        <v>61</v>
      </c>
      <c r="C72" s="61" t="s">
        <v>126</v>
      </c>
      <c r="D72" s="60">
        <v>1964</v>
      </c>
      <c r="E72" s="91">
        <v>2</v>
      </c>
      <c r="F72" s="65"/>
      <c r="G72" s="65"/>
      <c r="H72" s="65">
        <f>VLOOKUP(C72,'Крым 2016'!$D$18:$N$42,11,FALSE)</f>
        <v>0</v>
      </c>
      <c r="I72" s="65"/>
      <c r="J72" s="65">
        <f t="shared" si="3"/>
        <v>0</v>
      </c>
      <c r="K72" s="65">
        <f t="shared" si="1"/>
        <v>0.91739813285617466</v>
      </c>
      <c r="L72" s="65">
        <f t="shared" si="2"/>
        <v>0</v>
      </c>
    </row>
    <row r="73" spans="1:36" x14ac:dyDescent="0.25">
      <c r="A73" s="119"/>
      <c r="B73" s="14">
        <v>62</v>
      </c>
      <c r="C73" s="61" t="s">
        <v>135</v>
      </c>
      <c r="D73" s="60">
        <v>1984</v>
      </c>
      <c r="E73" s="91">
        <v>2</v>
      </c>
      <c r="F73" s="65"/>
      <c r="G73" s="65"/>
      <c r="H73" s="65"/>
      <c r="I73" s="65"/>
      <c r="J73" s="65">
        <f t="shared" si="3"/>
        <v>0</v>
      </c>
      <c r="K73" s="65">
        <f t="shared" si="1"/>
        <v>0.91739813285617466</v>
      </c>
      <c r="L73" s="65">
        <f t="shared" si="2"/>
        <v>0</v>
      </c>
    </row>
    <row r="74" spans="1:36" x14ac:dyDescent="0.25">
      <c r="A74" s="119"/>
      <c r="B74" s="14">
        <v>63</v>
      </c>
      <c r="C74" s="61" t="s">
        <v>137</v>
      </c>
      <c r="D74" s="60">
        <v>1962</v>
      </c>
      <c r="E74" s="91">
        <v>1</v>
      </c>
      <c r="F74" s="65"/>
      <c r="G74" s="65"/>
      <c r="H74" s="65"/>
      <c r="I74" s="65"/>
      <c r="J74" s="65">
        <f t="shared" si="3"/>
        <v>0</v>
      </c>
      <c r="K74" s="65">
        <f t="shared" si="1"/>
        <v>0.91739813285617466</v>
      </c>
      <c r="L74" s="65">
        <f t="shared" si="2"/>
        <v>0</v>
      </c>
    </row>
    <row r="75" spans="1:36" x14ac:dyDescent="0.25">
      <c r="A75" s="10"/>
      <c r="B75" s="14">
        <v>64</v>
      </c>
      <c r="C75" s="61" t="s">
        <v>156</v>
      </c>
      <c r="D75" s="60">
        <v>1982</v>
      </c>
      <c r="E75" s="91">
        <v>1</v>
      </c>
      <c r="F75" s="65">
        <f>VLOOKUP(C75,'ЧР 2016'!$D$13:$J$61,7,FALSE)</f>
        <v>0</v>
      </c>
      <c r="G75" s="65">
        <f>VLOOKUP(C75,'ВС Новоросийск 2016'!$D$13:$J$47,7,FALSE)</f>
        <v>0</v>
      </c>
      <c r="H75" s="65"/>
      <c r="I75" s="65"/>
      <c r="J75" s="65">
        <f t="shared" si="3"/>
        <v>0</v>
      </c>
      <c r="K75" s="65">
        <f t="shared" si="1"/>
        <v>0.91739813285617466</v>
      </c>
      <c r="L75" s="65">
        <f t="shared" si="2"/>
        <v>0</v>
      </c>
    </row>
    <row r="76" spans="1:36" x14ac:dyDescent="0.25">
      <c r="B76" s="14">
        <v>65</v>
      </c>
      <c r="C76" s="61" t="s">
        <v>160</v>
      </c>
      <c r="D76" s="60">
        <v>1971</v>
      </c>
      <c r="E76" s="91">
        <v>1</v>
      </c>
      <c r="F76" s="65"/>
      <c r="G76" s="65"/>
      <c r="H76" s="65"/>
      <c r="I76" s="65"/>
      <c r="J76" s="65">
        <f t="shared" ref="J76:J107" si="4">F76+G76+H76+I76</f>
        <v>0</v>
      </c>
      <c r="K76" s="65">
        <f t="shared" si="1"/>
        <v>0.91739813285617466</v>
      </c>
      <c r="L76" s="65">
        <f t="shared" si="2"/>
        <v>0</v>
      </c>
    </row>
    <row r="77" spans="1:36" x14ac:dyDescent="0.25">
      <c r="A77" s="119"/>
      <c r="B77" s="14">
        <v>66</v>
      </c>
      <c r="C77" s="61" t="s">
        <v>40</v>
      </c>
      <c r="D77" s="60">
        <v>1963</v>
      </c>
      <c r="E77" s="91" t="s">
        <v>5</v>
      </c>
      <c r="F77" s="65"/>
      <c r="G77" s="65"/>
      <c r="H77" s="65"/>
      <c r="I77" s="65"/>
      <c r="J77" s="65">
        <f t="shared" si="4"/>
        <v>0</v>
      </c>
      <c r="K77" s="65">
        <f t="shared" ref="K77:K114" si="5">$K$11</f>
        <v>0.91739813285617466</v>
      </c>
      <c r="L77" s="65">
        <f t="shared" ref="L77:L114" si="6">J77*K77</f>
        <v>0</v>
      </c>
    </row>
    <row r="78" spans="1:36" x14ac:dyDescent="0.25">
      <c r="B78" s="14">
        <v>67</v>
      </c>
      <c r="C78" s="61" t="s">
        <v>173</v>
      </c>
      <c r="D78" s="60">
        <v>1984</v>
      </c>
      <c r="E78" s="91">
        <v>1</v>
      </c>
      <c r="F78" s="65"/>
      <c r="G78" s="65"/>
      <c r="H78" s="65"/>
      <c r="I78" s="65"/>
      <c r="J78" s="65">
        <f t="shared" si="4"/>
        <v>0</v>
      </c>
      <c r="K78" s="65">
        <f t="shared" si="5"/>
        <v>0.91739813285617466</v>
      </c>
      <c r="L78" s="65">
        <f t="shared" si="6"/>
        <v>0</v>
      </c>
    </row>
    <row r="79" spans="1:36" x14ac:dyDescent="0.25">
      <c r="A79" s="10"/>
      <c r="B79" s="14">
        <v>68</v>
      </c>
      <c r="C79" s="61" t="s">
        <v>155</v>
      </c>
      <c r="D79" s="60">
        <v>1975</v>
      </c>
      <c r="E79" s="91">
        <v>1</v>
      </c>
      <c r="F79" s="65"/>
      <c r="G79" s="65"/>
      <c r="H79" s="65"/>
      <c r="I79" s="65"/>
      <c r="J79" s="65">
        <f t="shared" si="4"/>
        <v>0</v>
      </c>
      <c r="K79" s="65">
        <f t="shared" si="5"/>
        <v>0.91739813285617466</v>
      </c>
      <c r="L79" s="65">
        <f t="shared" si="6"/>
        <v>0</v>
      </c>
    </row>
    <row r="80" spans="1:36" x14ac:dyDescent="0.25">
      <c r="A80" s="119"/>
      <c r="B80" s="14">
        <v>69</v>
      </c>
      <c r="C80" s="61" t="s">
        <v>115</v>
      </c>
      <c r="D80" s="60">
        <v>1989</v>
      </c>
      <c r="E80" s="91" t="s">
        <v>6</v>
      </c>
      <c r="F80" s="65"/>
      <c r="G80" s="65"/>
      <c r="H80" s="65"/>
      <c r="I80" s="65"/>
      <c r="J80" s="65">
        <f t="shared" si="4"/>
        <v>0</v>
      </c>
      <c r="K80" s="65">
        <f t="shared" si="5"/>
        <v>0.91739813285617466</v>
      </c>
      <c r="L80" s="65">
        <f t="shared" si="6"/>
        <v>0</v>
      </c>
    </row>
    <row r="81" spans="1:12" x14ac:dyDescent="0.25">
      <c r="A81" s="10"/>
      <c r="B81" s="14">
        <v>70</v>
      </c>
      <c r="C81" s="61" t="s">
        <v>152</v>
      </c>
      <c r="D81" s="60">
        <v>1982</v>
      </c>
      <c r="E81" s="91">
        <v>1</v>
      </c>
      <c r="F81" s="65"/>
      <c r="G81" s="65"/>
      <c r="H81" s="65"/>
      <c r="I81" s="65"/>
      <c r="J81" s="65">
        <f t="shared" si="4"/>
        <v>0</v>
      </c>
      <c r="K81" s="65">
        <f t="shared" si="5"/>
        <v>0.91739813285617466</v>
      </c>
      <c r="L81" s="65">
        <f t="shared" si="6"/>
        <v>0</v>
      </c>
    </row>
    <row r="82" spans="1:12" x14ac:dyDescent="0.25">
      <c r="A82" s="119"/>
      <c r="B82" s="14">
        <v>71</v>
      </c>
      <c r="C82" s="61" t="s">
        <v>157</v>
      </c>
      <c r="D82" s="60">
        <v>1980</v>
      </c>
      <c r="E82" s="91">
        <v>1</v>
      </c>
      <c r="F82" s="65"/>
      <c r="G82" s="65"/>
      <c r="H82" s="65"/>
      <c r="I82" s="65"/>
      <c r="J82" s="65">
        <f t="shared" si="4"/>
        <v>0</v>
      </c>
      <c r="K82" s="65">
        <f t="shared" si="5"/>
        <v>0.91739813285617466</v>
      </c>
      <c r="L82" s="65">
        <f t="shared" si="6"/>
        <v>0</v>
      </c>
    </row>
    <row r="83" spans="1:12" x14ac:dyDescent="0.25">
      <c r="B83" s="14">
        <v>72</v>
      </c>
      <c r="C83" s="61" t="s">
        <v>172</v>
      </c>
      <c r="D83" s="60">
        <v>1964</v>
      </c>
      <c r="E83" s="91">
        <v>1</v>
      </c>
      <c r="F83" s="65"/>
      <c r="G83" s="65"/>
      <c r="H83" s="65"/>
      <c r="I83" s="65"/>
      <c r="J83" s="65">
        <f t="shared" si="4"/>
        <v>0</v>
      </c>
      <c r="K83" s="65">
        <f t="shared" si="5"/>
        <v>0.91739813285617466</v>
      </c>
      <c r="L83" s="65">
        <f t="shared" si="6"/>
        <v>0</v>
      </c>
    </row>
    <row r="84" spans="1:12" x14ac:dyDescent="0.25">
      <c r="A84" s="10"/>
      <c r="B84" s="14">
        <v>73</v>
      </c>
      <c r="C84" s="61" t="s">
        <v>42</v>
      </c>
      <c r="D84" s="60">
        <v>1977</v>
      </c>
      <c r="E84" s="91" t="s">
        <v>5</v>
      </c>
      <c r="F84" s="65">
        <f>VLOOKUP(C84,'ЧР 2016'!$D$13:$J$61,7,FALSE)</f>
        <v>0</v>
      </c>
      <c r="G84" s="65">
        <f>VLOOKUP(C84,'ВС Новоросийск 2016'!$D$13:$J$47,7,FALSE)</f>
        <v>0</v>
      </c>
      <c r="H84" s="65">
        <f>VLOOKUP(C84,'Крым 2016'!$D$18:$N$42,11,FALSE)</f>
        <v>0</v>
      </c>
      <c r="I84" s="65"/>
      <c r="J84" s="65">
        <f t="shared" si="4"/>
        <v>0</v>
      </c>
      <c r="K84" s="65">
        <f t="shared" si="5"/>
        <v>0.91739813285617466</v>
      </c>
      <c r="L84" s="65">
        <f t="shared" si="6"/>
        <v>0</v>
      </c>
    </row>
    <row r="85" spans="1:12" x14ac:dyDescent="0.25">
      <c r="B85" s="14">
        <v>74</v>
      </c>
      <c r="C85" s="61" t="s">
        <v>45</v>
      </c>
      <c r="D85" s="60">
        <v>1982</v>
      </c>
      <c r="E85" s="91">
        <v>1</v>
      </c>
      <c r="F85" s="65">
        <f>VLOOKUP(C85,'ЧР 2016'!$D$13:$J$61,7,FALSE)</f>
        <v>0</v>
      </c>
      <c r="G85" s="65">
        <f>VLOOKUP(C85,'ВС Новоросийск 2016'!$D$13:$J$47,7,FALSE)</f>
        <v>0</v>
      </c>
      <c r="H85" s="65">
        <f>VLOOKUP(C85,'Крым 2016'!$D$18:$N$42,11,FALSE)</f>
        <v>0</v>
      </c>
      <c r="I85" s="65"/>
      <c r="J85" s="65">
        <f t="shared" si="4"/>
        <v>0</v>
      </c>
      <c r="K85" s="65">
        <f t="shared" si="5"/>
        <v>0.91739813285617466</v>
      </c>
      <c r="L85" s="65">
        <f t="shared" si="6"/>
        <v>0</v>
      </c>
    </row>
    <row r="86" spans="1:12" x14ac:dyDescent="0.25">
      <c r="A86" s="119"/>
      <c r="B86" s="14">
        <v>75</v>
      </c>
      <c r="C86" s="61" t="s">
        <v>46</v>
      </c>
      <c r="D86" s="60">
        <v>1985</v>
      </c>
      <c r="E86" s="91">
        <v>1</v>
      </c>
      <c r="F86" s="65"/>
      <c r="G86" s="65"/>
      <c r="H86" s="65"/>
      <c r="I86" s="65"/>
      <c r="J86" s="65">
        <f t="shared" si="4"/>
        <v>0</v>
      </c>
      <c r="K86" s="65">
        <f t="shared" si="5"/>
        <v>0.91739813285617466</v>
      </c>
      <c r="L86" s="65">
        <f t="shared" si="6"/>
        <v>0</v>
      </c>
    </row>
    <row r="87" spans="1:12" x14ac:dyDescent="0.25">
      <c r="B87" s="14">
        <v>76</v>
      </c>
      <c r="C87" s="61" t="s">
        <v>78</v>
      </c>
      <c r="D87" s="60"/>
      <c r="E87" s="91"/>
      <c r="F87" s="65">
        <f>VLOOKUP(C87,'ЧР 2016'!$D$13:$J$61,7,FALSE)</f>
        <v>0</v>
      </c>
      <c r="G87" s="65">
        <f>VLOOKUP(C87,'ВС Новоросийск 2016'!$D$13:$J$47,7,FALSE)</f>
        <v>0</v>
      </c>
      <c r="H87" s="65"/>
      <c r="I87" s="65"/>
      <c r="J87" s="65">
        <f t="shared" si="4"/>
        <v>0</v>
      </c>
      <c r="K87" s="65">
        <f t="shared" si="5"/>
        <v>0.91739813285617466</v>
      </c>
      <c r="L87" s="65">
        <f t="shared" si="6"/>
        <v>0</v>
      </c>
    </row>
    <row r="88" spans="1:12" x14ac:dyDescent="0.25">
      <c r="A88" s="10"/>
      <c r="B88" s="14">
        <v>77</v>
      </c>
      <c r="C88" s="61" t="s">
        <v>79</v>
      </c>
      <c r="D88" s="60">
        <v>1996</v>
      </c>
      <c r="E88" s="91">
        <v>1</v>
      </c>
      <c r="F88" s="65"/>
      <c r="G88" s="65"/>
      <c r="H88" s="65">
        <f>VLOOKUP(C88,'Крым 2016'!$D$18:$N$42,11,FALSE)</f>
        <v>0</v>
      </c>
      <c r="I88" s="65"/>
      <c r="J88" s="65">
        <f t="shared" si="4"/>
        <v>0</v>
      </c>
      <c r="K88" s="65">
        <f t="shared" si="5"/>
        <v>0.91739813285617466</v>
      </c>
      <c r="L88" s="65">
        <f t="shared" si="6"/>
        <v>0</v>
      </c>
    </row>
    <row r="89" spans="1:12" x14ac:dyDescent="0.25">
      <c r="B89" s="14">
        <v>78</v>
      </c>
      <c r="C89" s="61" t="s">
        <v>175</v>
      </c>
      <c r="D89" s="60">
        <v>1985</v>
      </c>
      <c r="E89" s="91">
        <v>1</v>
      </c>
      <c r="F89" s="65"/>
      <c r="G89" s="65"/>
      <c r="H89" s="65"/>
      <c r="I89" s="65"/>
      <c r="J89" s="65">
        <f t="shared" si="4"/>
        <v>0</v>
      </c>
      <c r="K89" s="65">
        <f t="shared" si="5"/>
        <v>0.91739813285617466</v>
      </c>
      <c r="L89" s="65">
        <f t="shared" si="6"/>
        <v>0</v>
      </c>
    </row>
    <row r="90" spans="1:12" x14ac:dyDescent="0.25">
      <c r="A90" s="119"/>
      <c r="B90" s="14">
        <v>79</v>
      </c>
      <c r="C90" s="61" t="s">
        <v>48</v>
      </c>
      <c r="D90" s="60">
        <v>1982</v>
      </c>
      <c r="E90" s="91" t="s">
        <v>6</v>
      </c>
      <c r="F90" s="65">
        <f>VLOOKUP(C90,'ЧР 2016'!$D$13:$J$61,7,FALSE)</f>
        <v>0</v>
      </c>
      <c r="G90" s="65">
        <f>VLOOKUP(C90,'ВС Новоросийск 2016'!$D$13:$J$47,7,FALSE)</f>
        <v>0</v>
      </c>
      <c r="H90" s="65"/>
      <c r="I90" s="65"/>
      <c r="J90" s="65">
        <f t="shared" si="4"/>
        <v>0</v>
      </c>
      <c r="K90" s="65">
        <f t="shared" si="5"/>
        <v>0.91739813285617466</v>
      </c>
      <c r="L90" s="65">
        <f t="shared" si="6"/>
        <v>0</v>
      </c>
    </row>
    <row r="91" spans="1:12" x14ac:dyDescent="0.25">
      <c r="B91" s="14">
        <v>80</v>
      </c>
      <c r="C91" s="61" t="s">
        <v>50</v>
      </c>
      <c r="D91" s="60"/>
      <c r="E91" s="91"/>
      <c r="F91" s="65">
        <f>VLOOKUP(C91,'ЧР 2016'!$D$13:$J$61,7,FALSE)</f>
        <v>0</v>
      </c>
      <c r="G91" s="65"/>
      <c r="H91" s="65"/>
      <c r="I91" s="65"/>
      <c r="J91" s="65">
        <f t="shared" si="4"/>
        <v>0</v>
      </c>
      <c r="K91" s="65">
        <f t="shared" si="5"/>
        <v>0.91739813285617466</v>
      </c>
      <c r="L91" s="65">
        <f t="shared" si="6"/>
        <v>0</v>
      </c>
    </row>
    <row r="92" spans="1:12" x14ac:dyDescent="0.25">
      <c r="B92" s="14">
        <v>81</v>
      </c>
      <c r="C92" s="61" t="s">
        <v>200</v>
      </c>
      <c r="D92" s="60"/>
      <c r="E92" s="91"/>
      <c r="F92" s="65"/>
      <c r="G92" s="65">
        <f>VLOOKUP(C92,'ВС Новоросийск 2016'!$D$13:$J$47,7,FALSE)</f>
        <v>0</v>
      </c>
      <c r="H92" s="65"/>
      <c r="I92" s="65"/>
      <c r="J92" s="65">
        <f t="shared" si="4"/>
        <v>0</v>
      </c>
      <c r="K92" s="65">
        <f t="shared" si="5"/>
        <v>0.91739813285617466</v>
      </c>
      <c r="L92" s="65">
        <f t="shared" si="6"/>
        <v>0</v>
      </c>
    </row>
    <row r="93" spans="1:12" x14ac:dyDescent="0.25">
      <c r="A93" s="119"/>
      <c r="B93" s="14">
        <v>82</v>
      </c>
      <c r="C93" s="61" t="s">
        <v>51</v>
      </c>
      <c r="D93" s="60">
        <v>1982</v>
      </c>
      <c r="E93" s="91" t="s">
        <v>5</v>
      </c>
      <c r="F93" s="65"/>
      <c r="G93" s="65"/>
      <c r="H93" s="65"/>
      <c r="I93" s="65"/>
      <c r="J93" s="65">
        <f t="shared" si="4"/>
        <v>0</v>
      </c>
      <c r="K93" s="65">
        <f t="shared" si="5"/>
        <v>0.91739813285617466</v>
      </c>
      <c r="L93" s="65">
        <f t="shared" si="6"/>
        <v>0</v>
      </c>
    </row>
    <row r="94" spans="1:12" x14ac:dyDescent="0.25">
      <c r="B94" s="14">
        <v>83</v>
      </c>
      <c r="C94" s="61" t="s">
        <v>169</v>
      </c>
      <c r="D94" s="60">
        <v>1958</v>
      </c>
      <c r="E94" s="91">
        <v>1</v>
      </c>
      <c r="F94" s="65"/>
      <c r="G94" s="65"/>
      <c r="H94" s="65"/>
      <c r="I94" s="65"/>
      <c r="J94" s="65">
        <f t="shared" si="4"/>
        <v>0</v>
      </c>
      <c r="K94" s="65">
        <f t="shared" si="5"/>
        <v>0.91739813285617466</v>
      </c>
      <c r="L94" s="65">
        <f t="shared" si="6"/>
        <v>0</v>
      </c>
    </row>
    <row r="95" spans="1:12" x14ac:dyDescent="0.25">
      <c r="A95" s="119"/>
      <c r="B95" s="14">
        <v>84</v>
      </c>
      <c r="C95" s="61" t="s">
        <v>8</v>
      </c>
      <c r="D95" s="60">
        <v>1970</v>
      </c>
      <c r="E95" s="91" t="s">
        <v>6</v>
      </c>
      <c r="F95" s="65"/>
      <c r="G95" s="65"/>
      <c r="H95" s="65"/>
      <c r="I95" s="65"/>
      <c r="J95" s="65">
        <f t="shared" si="4"/>
        <v>0</v>
      </c>
      <c r="K95" s="65">
        <f t="shared" si="5"/>
        <v>0.91739813285617466</v>
      </c>
      <c r="L95" s="65">
        <f t="shared" si="6"/>
        <v>0</v>
      </c>
    </row>
    <row r="96" spans="1:12" x14ac:dyDescent="0.25">
      <c r="B96" s="14">
        <v>85</v>
      </c>
      <c r="C96" s="61" t="s">
        <v>80</v>
      </c>
      <c r="D96" s="60">
        <v>1984</v>
      </c>
      <c r="E96" s="91" t="s">
        <v>5</v>
      </c>
      <c r="F96" s="65"/>
      <c r="G96" s="65"/>
      <c r="H96" s="65"/>
      <c r="I96" s="65"/>
      <c r="J96" s="65">
        <f t="shared" si="4"/>
        <v>0</v>
      </c>
      <c r="K96" s="65">
        <f t="shared" si="5"/>
        <v>0.91739813285617466</v>
      </c>
      <c r="L96" s="65">
        <f t="shared" si="6"/>
        <v>0</v>
      </c>
    </row>
    <row r="97" spans="1:35" x14ac:dyDescent="0.25">
      <c r="B97" s="14">
        <v>86</v>
      </c>
      <c r="C97" s="61" t="s">
        <v>191</v>
      </c>
      <c r="D97" s="60"/>
      <c r="E97" s="91"/>
      <c r="F97" s="65">
        <f>VLOOKUP(C97,'ЧР 2016'!$D$13:$J$61,7,FALSE)</f>
        <v>0</v>
      </c>
      <c r="G97" s="65"/>
      <c r="H97" s="65"/>
      <c r="I97" s="65"/>
      <c r="J97" s="65">
        <f t="shared" si="4"/>
        <v>0</v>
      </c>
      <c r="K97" s="65">
        <f t="shared" si="5"/>
        <v>0.91739813285617466</v>
      </c>
      <c r="L97" s="65">
        <f t="shared" si="6"/>
        <v>0</v>
      </c>
    </row>
    <row r="98" spans="1:35" x14ac:dyDescent="0.25">
      <c r="A98" s="10"/>
      <c r="B98" s="14">
        <v>87</v>
      </c>
      <c r="C98" s="61" t="s">
        <v>149</v>
      </c>
      <c r="D98" s="60" t="s">
        <v>150</v>
      </c>
      <c r="E98" s="91">
        <v>1</v>
      </c>
      <c r="F98" s="65"/>
      <c r="G98" s="65"/>
      <c r="H98" s="65"/>
      <c r="I98" s="65"/>
      <c r="J98" s="65">
        <f t="shared" si="4"/>
        <v>0</v>
      </c>
      <c r="K98" s="65">
        <f t="shared" si="5"/>
        <v>0.91739813285617466</v>
      </c>
      <c r="L98" s="65">
        <f t="shared" si="6"/>
        <v>0</v>
      </c>
    </row>
    <row r="99" spans="1:35" x14ac:dyDescent="0.25">
      <c r="B99" s="14">
        <v>88</v>
      </c>
      <c r="C99" s="61" t="s">
        <v>199</v>
      </c>
      <c r="D99" s="60"/>
      <c r="E99" s="91"/>
      <c r="F99" s="65"/>
      <c r="G99" s="65">
        <f>VLOOKUP(C99,'ВС Новоросийск 2016'!$D$13:$J$47,7,FALSE)</f>
        <v>0</v>
      </c>
      <c r="H99" s="65"/>
      <c r="I99" s="65"/>
      <c r="J99" s="65">
        <f t="shared" si="4"/>
        <v>0</v>
      </c>
      <c r="K99" s="65">
        <f t="shared" si="5"/>
        <v>0.91739813285617466</v>
      </c>
      <c r="L99" s="65">
        <f t="shared" si="6"/>
        <v>0</v>
      </c>
    </row>
    <row r="100" spans="1:35" x14ac:dyDescent="0.25">
      <c r="A100" s="10"/>
      <c r="B100" s="14">
        <v>89</v>
      </c>
      <c r="C100" s="61" t="s">
        <v>83</v>
      </c>
      <c r="D100" s="60">
        <v>1975</v>
      </c>
      <c r="E100" s="91">
        <v>1</v>
      </c>
      <c r="F100" s="65"/>
      <c r="G100" s="65"/>
      <c r="H100" s="65"/>
      <c r="I100" s="65"/>
      <c r="J100" s="65">
        <f t="shared" si="4"/>
        <v>0</v>
      </c>
      <c r="K100" s="65">
        <f t="shared" si="5"/>
        <v>0.91739813285617466</v>
      </c>
      <c r="L100" s="65">
        <f t="shared" si="6"/>
        <v>0</v>
      </c>
      <c r="AD100" s="17"/>
      <c r="AE100" s="17"/>
      <c r="AF100" s="17"/>
      <c r="AG100" s="17"/>
      <c r="AH100" s="17"/>
      <c r="AI100" s="17"/>
    </row>
    <row r="101" spans="1:35" x14ac:dyDescent="0.25">
      <c r="A101" s="119"/>
      <c r="B101" s="14">
        <v>90</v>
      </c>
      <c r="C101" s="61" t="s">
        <v>56</v>
      </c>
      <c r="D101" s="60">
        <v>1966</v>
      </c>
      <c r="E101" s="91" t="s">
        <v>6</v>
      </c>
      <c r="F101" s="65"/>
      <c r="G101" s="65"/>
      <c r="H101" s="65"/>
      <c r="I101" s="65"/>
      <c r="J101" s="65">
        <f t="shared" si="4"/>
        <v>0</v>
      </c>
      <c r="K101" s="65">
        <f t="shared" si="5"/>
        <v>0.91739813285617466</v>
      </c>
      <c r="L101" s="65">
        <f t="shared" si="6"/>
        <v>0</v>
      </c>
    </row>
    <row r="102" spans="1:35" x14ac:dyDescent="0.25">
      <c r="A102" s="10"/>
      <c r="B102" s="14">
        <v>91</v>
      </c>
      <c r="C102" s="61" t="s">
        <v>151</v>
      </c>
      <c r="D102" s="60">
        <v>1982</v>
      </c>
      <c r="E102" s="91">
        <v>1</v>
      </c>
      <c r="F102" s="65"/>
      <c r="G102" s="65"/>
      <c r="H102" s="65"/>
      <c r="I102" s="65"/>
      <c r="J102" s="65">
        <f t="shared" si="4"/>
        <v>0</v>
      </c>
      <c r="K102" s="65">
        <f t="shared" si="5"/>
        <v>0.91739813285617466</v>
      </c>
      <c r="L102" s="65">
        <f t="shared" si="6"/>
        <v>0</v>
      </c>
    </row>
    <row r="103" spans="1:35" x14ac:dyDescent="0.25">
      <c r="B103" s="14">
        <v>92</v>
      </c>
      <c r="C103" s="61" t="s">
        <v>171</v>
      </c>
      <c r="D103" s="60">
        <v>1982</v>
      </c>
      <c r="E103" s="91" t="s">
        <v>5</v>
      </c>
      <c r="F103" s="65"/>
      <c r="G103" s="65"/>
      <c r="H103" s="65"/>
      <c r="I103" s="65"/>
      <c r="J103" s="65">
        <f t="shared" si="4"/>
        <v>0</v>
      </c>
      <c r="K103" s="65">
        <f t="shared" si="5"/>
        <v>0.91739813285617466</v>
      </c>
      <c r="L103" s="65">
        <f t="shared" si="6"/>
        <v>0</v>
      </c>
    </row>
    <row r="104" spans="1:35" x14ac:dyDescent="0.25">
      <c r="B104" s="14">
        <v>93</v>
      </c>
      <c r="C104" s="61" t="s">
        <v>168</v>
      </c>
      <c r="D104" s="60">
        <v>1961</v>
      </c>
      <c r="E104" s="91">
        <v>1</v>
      </c>
      <c r="F104" s="65"/>
      <c r="G104" s="65"/>
      <c r="H104" s="65"/>
      <c r="I104" s="65"/>
      <c r="J104" s="65">
        <f t="shared" si="4"/>
        <v>0</v>
      </c>
      <c r="K104" s="65">
        <f t="shared" si="5"/>
        <v>0.91739813285617466</v>
      </c>
      <c r="L104" s="65">
        <f t="shared" si="6"/>
        <v>0</v>
      </c>
    </row>
    <row r="105" spans="1:35" x14ac:dyDescent="0.25">
      <c r="B105" s="14">
        <v>94</v>
      </c>
      <c r="C105" s="61" t="s">
        <v>170</v>
      </c>
      <c r="D105" s="60">
        <v>1965</v>
      </c>
      <c r="E105" s="91">
        <v>1</v>
      </c>
      <c r="F105" s="65"/>
      <c r="G105" s="65"/>
      <c r="H105" s="65"/>
      <c r="I105" s="65"/>
      <c r="J105" s="65">
        <f t="shared" si="4"/>
        <v>0</v>
      </c>
      <c r="K105" s="65">
        <f t="shared" si="5"/>
        <v>0.91739813285617466</v>
      </c>
      <c r="L105" s="65">
        <f t="shared" si="6"/>
        <v>0</v>
      </c>
    </row>
    <row r="106" spans="1:35" x14ac:dyDescent="0.25">
      <c r="A106" s="10"/>
      <c r="B106" s="14">
        <v>95</v>
      </c>
      <c r="C106" s="61" t="s">
        <v>154</v>
      </c>
      <c r="D106" s="60">
        <v>1980</v>
      </c>
      <c r="E106" s="91" t="s">
        <v>6</v>
      </c>
      <c r="F106" s="65"/>
      <c r="G106" s="65"/>
      <c r="H106" s="65"/>
      <c r="I106" s="65"/>
      <c r="J106" s="65">
        <f t="shared" si="4"/>
        <v>0</v>
      </c>
      <c r="K106" s="65">
        <f t="shared" si="5"/>
        <v>0.91739813285617466</v>
      </c>
      <c r="L106" s="65">
        <f t="shared" si="6"/>
        <v>0</v>
      </c>
    </row>
    <row r="107" spans="1:35" x14ac:dyDescent="0.25">
      <c r="B107" s="14">
        <v>96</v>
      </c>
      <c r="C107" s="61" t="s">
        <v>196</v>
      </c>
      <c r="D107" s="60"/>
      <c r="E107" s="91"/>
      <c r="F107" s="65">
        <f>VLOOKUP(C107,'ЧР 2016'!$D$13:$J$61,7,FALSE)</f>
        <v>0</v>
      </c>
      <c r="G107" s="65">
        <f>VLOOKUP(C107,'ВС Новоросийск 2016'!$D$13:$J$47,7,FALSE)</f>
        <v>0</v>
      </c>
      <c r="H107" s="65">
        <f>VLOOKUP(C107,'Крым 2016'!$D$18:$N$42,11,FALSE)</f>
        <v>0</v>
      </c>
      <c r="I107" s="65"/>
      <c r="J107" s="65">
        <f t="shared" si="4"/>
        <v>0</v>
      </c>
      <c r="K107" s="65">
        <f t="shared" si="5"/>
        <v>0.91739813285617466</v>
      </c>
      <c r="L107" s="65">
        <f t="shared" si="6"/>
        <v>0</v>
      </c>
    </row>
    <row r="108" spans="1:35" x14ac:dyDescent="0.25">
      <c r="B108" s="14">
        <v>97</v>
      </c>
      <c r="C108" s="61" t="s">
        <v>201</v>
      </c>
      <c r="D108" s="60"/>
      <c r="E108" s="91"/>
      <c r="F108" s="65"/>
      <c r="G108" s="65">
        <f>VLOOKUP(C108,'ВС Новоросийск 2016'!$D$13:$J$47,7,FALSE)</f>
        <v>0</v>
      </c>
      <c r="H108" s="65"/>
      <c r="I108" s="65"/>
      <c r="J108" s="65">
        <f t="shared" ref="J108:J114" si="7">F108+G108+H108+I108</f>
        <v>0</v>
      </c>
      <c r="K108" s="65">
        <f t="shared" si="5"/>
        <v>0.91739813285617466</v>
      </c>
      <c r="L108" s="65">
        <f t="shared" si="6"/>
        <v>0</v>
      </c>
    </row>
    <row r="109" spans="1:35" x14ac:dyDescent="0.25">
      <c r="A109" s="119"/>
      <c r="B109" s="14">
        <v>98</v>
      </c>
      <c r="C109" s="61" t="s">
        <v>68</v>
      </c>
      <c r="D109" s="60">
        <v>1972</v>
      </c>
      <c r="E109" s="91" t="s">
        <v>5</v>
      </c>
      <c r="F109" s="65"/>
      <c r="G109" s="65"/>
      <c r="H109" s="65"/>
      <c r="I109" s="65"/>
      <c r="J109" s="65">
        <f t="shared" si="7"/>
        <v>0</v>
      </c>
      <c r="K109" s="65">
        <f t="shared" si="5"/>
        <v>0.91739813285617466</v>
      </c>
      <c r="L109" s="65">
        <f t="shared" si="6"/>
        <v>0</v>
      </c>
    </row>
    <row r="110" spans="1:35" x14ac:dyDescent="0.25">
      <c r="B110" s="14">
        <v>99</v>
      </c>
      <c r="C110" s="61" t="s">
        <v>195</v>
      </c>
      <c r="D110" s="60"/>
      <c r="E110" s="91"/>
      <c r="F110" s="65">
        <f>VLOOKUP(C110,'ЧР 2016'!$D$13:$J$61,7,FALSE)</f>
        <v>0</v>
      </c>
      <c r="G110" s="65">
        <f>VLOOKUP(C110,'ВС Новоросийск 2016'!$D$13:$J$47,7,FALSE)</f>
        <v>0</v>
      </c>
      <c r="H110" s="65"/>
      <c r="I110" s="65"/>
      <c r="J110" s="65">
        <f t="shared" si="7"/>
        <v>0</v>
      </c>
      <c r="K110" s="65">
        <f t="shared" si="5"/>
        <v>0.91739813285617466</v>
      </c>
      <c r="L110" s="65">
        <f t="shared" si="6"/>
        <v>0</v>
      </c>
    </row>
    <row r="111" spans="1:35" x14ac:dyDescent="0.25">
      <c r="B111" s="14">
        <v>100</v>
      </c>
      <c r="C111" s="61" t="s">
        <v>127</v>
      </c>
      <c r="D111" s="60">
        <v>1962</v>
      </c>
      <c r="E111" s="91">
        <v>2</v>
      </c>
      <c r="F111" s="65"/>
      <c r="G111" s="65"/>
      <c r="H111" s="65">
        <f>VLOOKUP(C111,'Крым 2016'!$D$18:$N$42,11,FALSE)</f>
        <v>0</v>
      </c>
      <c r="I111" s="65"/>
      <c r="J111" s="65">
        <f t="shared" si="7"/>
        <v>0</v>
      </c>
      <c r="K111" s="65">
        <f t="shared" si="5"/>
        <v>0.91739813285617466</v>
      </c>
      <c r="L111" s="65">
        <f t="shared" si="6"/>
        <v>0</v>
      </c>
    </row>
    <row r="112" spans="1:35" x14ac:dyDescent="0.25">
      <c r="B112" s="14">
        <v>101</v>
      </c>
      <c r="C112" s="61" t="s">
        <v>226</v>
      </c>
      <c r="D112" s="60">
        <v>1975</v>
      </c>
      <c r="E112" s="91">
        <v>1</v>
      </c>
      <c r="F112" s="65"/>
      <c r="G112" s="65"/>
      <c r="H112" s="65"/>
      <c r="I112" s="65">
        <f>VLOOKUP(C112,'КР 2016'!$D$18:$N$32,11,FALSE)</f>
        <v>0</v>
      </c>
      <c r="J112" s="65">
        <f t="shared" si="7"/>
        <v>0</v>
      </c>
      <c r="K112" s="65">
        <f t="shared" si="5"/>
        <v>0.91739813285617466</v>
      </c>
      <c r="L112" s="65">
        <f t="shared" si="6"/>
        <v>0</v>
      </c>
    </row>
    <row r="113" spans="2:12" x14ac:dyDescent="0.25">
      <c r="B113" s="14">
        <v>102</v>
      </c>
      <c r="C113" s="61" t="s">
        <v>227</v>
      </c>
      <c r="D113" s="60">
        <v>1973</v>
      </c>
      <c r="E113" s="91">
        <v>1</v>
      </c>
      <c r="F113" s="65"/>
      <c r="G113" s="65"/>
      <c r="H113" s="65"/>
      <c r="I113" s="65">
        <f>VLOOKUP(C113,'КР 2016'!$D$18:$N$32,11,FALSE)</f>
        <v>-3.7875000000000006E-2</v>
      </c>
      <c r="J113" s="65">
        <f t="shared" si="7"/>
        <v>-3.7875000000000006E-2</v>
      </c>
      <c r="K113" s="65">
        <f t="shared" si="5"/>
        <v>0.91739813285617466</v>
      </c>
      <c r="L113" s="65">
        <f t="shared" si="6"/>
        <v>-3.4746454281927623E-2</v>
      </c>
    </row>
    <row r="114" spans="2:12" x14ac:dyDescent="0.25">
      <c r="B114" s="14">
        <v>103</v>
      </c>
      <c r="C114" s="61" t="s">
        <v>225</v>
      </c>
      <c r="D114" s="60">
        <v>1976</v>
      </c>
      <c r="E114" s="91">
        <v>1</v>
      </c>
      <c r="F114" s="65"/>
      <c r="G114" s="65"/>
      <c r="H114" s="65"/>
      <c r="I114" s="65">
        <f>VLOOKUP(C114,'КР 2016'!$D$18:$N$32,11,FALSE)</f>
        <v>-1.2431255202568103</v>
      </c>
      <c r="J114" s="65">
        <f t="shared" si="7"/>
        <v>-1.2431255202568103</v>
      </c>
      <c r="K114" s="65">
        <f t="shared" si="5"/>
        <v>0.91739813285617466</v>
      </c>
      <c r="L114" s="65">
        <f t="shared" si="6"/>
        <v>-1.1404410311894586</v>
      </c>
    </row>
  </sheetData>
  <sortState ref="A13:AJ116">
    <sortCondition descending="1" ref="J13:J116"/>
  </sortState>
  <mergeCells count="11">
    <mergeCell ref="B2:L2"/>
    <mergeCell ref="B4:L4"/>
    <mergeCell ref="B7:L7"/>
    <mergeCell ref="K9:K10"/>
    <mergeCell ref="J9:J11"/>
    <mergeCell ref="L9:L11"/>
    <mergeCell ref="B3:E3"/>
    <mergeCell ref="B9:B11"/>
    <mergeCell ref="C9:C11"/>
    <mergeCell ref="D9:D11"/>
    <mergeCell ref="E9:E1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opLeftCell="A7" workbookViewId="0">
      <selection activeCell="F71" sqref="F71"/>
    </sheetView>
  </sheetViews>
  <sheetFormatPr defaultRowHeight="15" x14ac:dyDescent="0.25"/>
  <cols>
    <col min="1" max="1" width="2.7109375" style="6" customWidth="1"/>
    <col min="2" max="3" width="6.7109375" customWidth="1"/>
    <col min="4" max="4" width="35.7109375" customWidth="1"/>
    <col min="5" max="6" width="7.7109375" customWidth="1"/>
    <col min="7" max="7" width="11.7109375" customWidth="1"/>
    <col min="8" max="10" width="9.140625" customWidth="1"/>
  </cols>
  <sheetData>
    <row r="1" spans="1:12" s="3" customFormat="1" ht="12.75" x14ac:dyDescent="0.2">
      <c r="A1" s="1"/>
    </row>
    <row r="2" spans="1:12" s="3" customFormat="1" ht="18" x14ac:dyDescent="0.25">
      <c r="A2" s="1"/>
      <c r="B2" s="140" t="s">
        <v>96</v>
      </c>
      <c r="C2" s="140"/>
      <c r="D2" s="140"/>
      <c r="E2" s="140"/>
      <c r="F2" s="140"/>
      <c r="G2" s="140"/>
      <c r="H2" s="140"/>
      <c r="I2" s="140"/>
      <c r="J2" s="140"/>
    </row>
    <row r="3" spans="1:12" s="3" customFormat="1" ht="18" x14ac:dyDescent="0.25">
      <c r="A3" s="1"/>
      <c r="B3" s="140" t="s">
        <v>184</v>
      </c>
      <c r="C3" s="140"/>
      <c r="D3" s="140"/>
      <c r="E3" s="140"/>
      <c r="F3" s="140"/>
      <c r="G3" s="140"/>
      <c r="H3" s="140"/>
      <c r="I3" s="140"/>
      <c r="J3" s="140"/>
    </row>
    <row r="4" spans="1:12" s="3" customFormat="1" x14ac:dyDescent="0.25">
      <c r="A4" s="1"/>
      <c r="B4" s="141" t="s">
        <v>97</v>
      </c>
      <c r="C4" s="141"/>
      <c r="D4" s="141"/>
      <c r="E4" s="141"/>
      <c r="F4" s="141"/>
      <c r="G4" s="141"/>
      <c r="H4" s="141"/>
      <c r="I4" s="141"/>
      <c r="J4" s="141"/>
    </row>
    <row r="5" spans="1:12" s="3" customFormat="1" x14ac:dyDescent="0.25">
      <c r="A5" s="1"/>
      <c r="B5" t="s">
        <v>185</v>
      </c>
      <c r="C5"/>
      <c r="D5"/>
      <c r="E5"/>
      <c r="F5" s="5"/>
      <c r="G5" s="4"/>
      <c r="H5" s="4"/>
      <c r="I5" s="4"/>
      <c r="J5" s="49" t="s">
        <v>98</v>
      </c>
    </row>
    <row r="6" spans="1:12" s="3" customFormat="1" x14ac:dyDescent="0.2">
      <c r="A6" s="2"/>
      <c r="B6" s="9"/>
      <c r="C6" s="9"/>
      <c r="D6" s="9"/>
      <c r="E6" s="9"/>
    </row>
    <row r="7" spans="1:12" s="3" customFormat="1" ht="15.75" x14ac:dyDescent="0.25">
      <c r="A7" s="2"/>
      <c r="B7" s="139" t="s">
        <v>88</v>
      </c>
      <c r="C7" s="139"/>
      <c r="D7" s="139"/>
      <c r="E7" s="139"/>
      <c r="F7" s="139"/>
      <c r="G7" s="139"/>
      <c r="H7" s="139"/>
      <c r="I7" s="139"/>
      <c r="J7" s="139"/>
    </row>
    <row r="8" spans="1:12" s="3" customFormat="1" x14ac:dyDescent="0.25">
      <c r="A8" s="2"/>
      <c r="B8"/>
      <c r="C8"/>
      <c r="D8"/>
      <c r="E8"/>
    </row>
    <row r="9" spans="1:12" s="3" customFormat="1" x14ac:dyDescent="0.25">
      <c r="A9" s="1"/>
      <c r="B9"/>
      <c r="C9"/>
      <c r="D9"/>
      <c r="E9"/>
      <c r="F9" s="26"/>
      <c r="G9" s="26"/>
      <c r="H9" s="26"/>
      <c r="I9" s="26"/>
      <c r="J9" s="26"/>
    </row>
    <row r="10" spans="1:12" ht="15.75" thickBot="1" x14ac:dyDescent="0.3">
      <c r="A10" s="7"/>
    </row>
    <row r="11" spans="1:12" ht="45" customHeight="1" x14ac:dyDescent="0.25">
      <c r="A11" s="8"/>
      <c r="B11" s="137" t="s">
        <v>0</v>
      </c>
      <c r="C11" s="142" t="s">
        <v>3</v>
      </c>
      <c r="D11" s="146" t="s">
        <v>4</v>
      </c>
      <c r="E11" s="144" t="s">
        <v>1</v>
      </c>
      <c r="F11" s="149" t="s">
        <v>2</v>
      </c>
      <c r="G11" s="142" t="s">
        <v>109</v>
      </c>
      <c r="H11" s="109" t="s">
        <v>92</v>
      </c>
      <c r="I11" s="146" t="s">
        <v>93</v>
      </c>
      <c r="J11" s="107" t="s">
        <v>94</v>
      </c>
    </row>
    <row r="12" spans="1:12" s="9" customFormat="1" ht="15.75" thickBot="1" x14ac:dyDescent="0.3">
      <c r="A12" s="8"/>
      <c r="B12" s="138"/>
      <c r="C12" s="143"/>
      <c r="D12" s="148"/>
      <c r="E12" s="145">
        <v>0</v>
      </c>
      <c r="F12" s="150">
        <v>0</v>
      </c>
      <c r="G12" s="143">
        <v>0</v>
      </c>
      <c r="H12" s="82">
        <v>100</v>
      </c>
      <c r="I12" s="147"/>
      <c r="J12" s="108" t="s">
        <v>95</v>
      </c>
    </row>
    <row r="13" spans="1:12" x14ac:dyDescent="0.25">
      <c r="A13" s="106"/>
      <c r="B13" s="12">
        <v>1</v>
      </c>
      <c r="C13" s="54">
        <v>40</v>
      </c>
      <c r="D13" s="55" t="s">
        <v>70</v>
      </c>
      <c r="E13" s="54">
        <v>1978</v>
      </c>
      <c r="F13" s="87" t="s">
        <v>5</v>
      </c>
      <c r="G13" s="57">
        <v>193.83861368807982</v>
      </c>
      <c r="H13" s="13">
        <v>100</v>
      </c>
      <c r="I13" s="58">
        <v>0.51589308289687552</v>
      </c>
      <c r="J13" s="59">
        <v>99.999999999999986</v>
      </c>
      <c r="L13" t="str">
        <f>VLOOKUP(D13,'Отборочный рейтинг 2016'!$C$13:$F$164,1,FALSE)</f>
        <v>Ченцов Сергей Юрьевич</v>
      </c>
    </row>
    <row r="14" spans="1:12" x14ac:dyDescent="0.25">
      <c r="A14" s="106"/>
      <c r="B14" s="14">
        <v>2</v>
      </c>
      <c r="C14" s="60">
        <v>21</v>
      </c>
      <c r="D14" s="61" t="s">
        <v>186</v>
      </c>
      <c r="E14" s="60">
        <v>1965</v>
      </c>
      <c r="F14" s="91">
        <v>1</v>
      </c>
      <c r="G14" s="57">
        <v>193.83861368807982</v>
      </c>
      <c r="H14" s="15">
        <v>100</v>
      </c>
      <c r="I14" s="64">
        <v>0.51589308289687552</v>
      </c>
      <c r="J14" s="65">
        <v>66.321673825491359</v>
      </c>
      <c r="L14" t="str">
        <f>VLOOKUP(D14,'Отборочный рейтинг 2016'!$C$13:$F$164,1,FALSE)</f>
        <v>Сизов Алексей Владимирович</v>
      </c>
    </row>
    <row r="15" spans="1:12" x14ac:dyDescent="0.25">
      <c r="A15" s="106"/>
      <c r="B15" s="14">
        <v>3</v>
      </c>
      <c r="C15" s="60">
        <v>28</v>
      </c>
      <c r="D15" s="61" t="s">
        <v>49</v>
      </c>
      <c r="E15" s="60">
        <v>1985</v>
      </c>
      <c r="F15" s="91" t="s">
        <v>6</v>
      </c>
      <c r="G15" s="57">
        <v>193.83861368807982</v>
      </c>
      <c r="H15" s="15">
        <v>100</v>
      </c>
      <c r="I15" s="64">
        <v>0.51589308289687552</v>
      </c>
      <c r="J15" s="65">
        <v>64.566409223557443</v>
      </c>
      <c r="L15" t="str">
        <f>VLOOKUP(D15,'Отборочный рейтинг 2016'!$C$13:$F$164,1,FALSE)</f>
        <v>Левский Дмитрий Евгеньевич</v>
      </c>
    </row>
    <row r="16" spans="1:12" x14ac:dyDescent="0.25">
      <c r="A16" s="106"/>
      <c r="B16" s="14">
        <v>4</v>
      </c>
      <c r="C16" s="60">
        <v>30</v>
      </c>
      <c r="D16" s="61" t="s">
        <v>69</v>
      </c>
      <c r="E16" s="60">
        <v>1969</v>
      </c>
      <c r="F16" s="91" t="s">
        <v>5</v>
      </c>
      <c r="G16" s="57">
        <v>193.83861368807982</v>
      </c>
      <c r="H16" s="15">
        <v>100</v>
      </c>
      <c r="I16" s="64">
        <v>0.51589308289687552</v>
      </c>
      <c r="J16" s="65">
        <v>54.740449853266718</v>
      </c>
      <c r="L16" t="str">
        <f>VLOOKUP(D16,'Отборочный рейтинг 2016'!$C$13:$F$164,1,FALSE)</f>
        <v>Цветов Михаил Викторович</v>
      </c>
    </row>
    <row r="17" spans="1:12" x14ac:dyDescent="0.25">
      <c r="A17" s="106"/>
      <c r="B17" s="14">
        <v>5</v>
      </c>
      <c r="C17" s="60">
        <v>18</v>
      </c>
      <c r="D17" s="61" t="s">
        <v>61</v>
      </c>
      <c r="E17" s="60">
        <v>1980</v>
      </c>
      <c r="F17" s="91" t="s">
        <v>5</v>
      </c>
      <c r="G17" s="57">
        <v>193.83861368807982</v>
      </c>
      <c r="H17" s="15">
        <v>100</v>
      </c>
      <c r="I17" s="64">
        <v>0.51589308289687552</v>
      </c>
      <c r="J17" s="65">
        <v>50.364328259008694</v>
      </c>
      <c r="L17" t="str">
        <f>VLOOKUP(D17,'Отборочный рейтинг 2016'!$C$13:$F$164,1,FALSE)</f>
        <v xml:space="preserve">Сидоров Петр Александрович </v>
      </c>
    </row>
    <row r="18" spans="1:12" x14ac:dyDescent="0.25">
      <c r="A18" s="106"/>
      <c r="B18" s="14">
        <v>6</v>
      </c>
      <c r="C18" s="60">
        <v>14</v>
      </c>
      <c r="D18" s="61" t="s">
        <v>164</v>
      </c>
      <c r="E18" s="60">
        <v>1984</v>
      </c>
      <c r="F18" s="91" t="s">
        <v>6</v>
      </c>
      <c r="G18" s="57">
        <v>193.83861368807982</v>
      </c>
      <c r="H18" s="15">
        <v>100</v>
      </c>
      <c r="I18" s="64">
        <v>0.51589308289687552</v>
      </c>
      <c r="J18" s="65">
        <v>41.060140870507489</v>
      </c>
      <c r="L18" t="str">
        <f>VLOOKUP(D18,'Отборочный рейтинг 2016'!$C$13:$F$164,1,FALSE)</f>
        <v>Кежелис Сергей Александрович</v>
      </c>
    </row>
    <row r="19" spans="1:12" x14ac:dyDescent="0.25">
      <c r="A19" s="106"/>
      <c r="B19" s="14">
        <v>7</v>
      </c>
      <c r="C19" s="60">
        <v>24</v>
      </c>
      <c r="D19" s="61" t="s">
        <v>187</v>
      </c>
      <c r="E19" s="60">
        <v>1971</v>
      </c>
      <c r="F19" s="91">
        <v>1</v>
      </c>
      <c r="G19" s="57">
        <v>193.83861368807982</v>
      </c>
      <c r="H19" s="15">
        <v>100</v>
      </c>
      <c r="I19" s="64">
        <v>0.51589308289687552</v>
      </c>
      <c r="J19" s="65">
        <v>32.685850457986788</v>
      </c>
      <c r="L19" t="str">
        <f>VLOOKUP(D19,'Отборочный рейтинг 2016'!$C$13:$F$164,1,FALSE)</f>
        <v>Мещанюк Олег Юрьевич</v>
      </c>
    </row>
    <row r="20" spans="1:12" x14ac:dyDescent="0.25">
      <c r="A20" s="106"/>
      <c r="B20" s="14">
        <v>8</v>
      </c>
      <c r="C20" s="60">
        <v>53</v>
      </c>
      <c r="D20" s="61" t="s">
        <v>106</v>
      </c>
      <c r="E20" s="60">
        <v>1958</v>
      </c>
      <c r="F20" s="91" t="s">
        <v>5</v>
      </c>
      <c r="G20" s="57">
        <v>193.83861368807982</v>
      </c>
      <c r="H20" s="15">
        <v>100</v>
      </c>
      <c r="I20" s="64">
        <v>0.51589308289687552</v>
      </c>
      <c r="J20" s="65">
        <v>30.637030001091635</v>
      </c>
      <c r="L20" t="str">
        <f>VLOOKUP(D20,'Отборочный рейтинг 2016'!$C$13:$F$164,1,FALSE)</f>
        <v>Докучаев Владимир Александрович</v>
      </c>
    </row>
    <row r="21" spans="1:12" x14ac:dyDescent="0.25">
      <c r="A21" s="106"/>
      <c r="B21" s="14">
        <v>9</v>
      </c>
      <c r="C21" s="60">
        <v>35</v>
      </c>
      <c r="D21" s="61" t="s">
        <v>57</v>
      </c>
      <c r="E21" s="60">
        <v>1974</v>
      </c>
      <c r="F21" s="91">
        <v>1</v>
      </c>
      <c r="G21" s="57">
        <v>193.83861368807982</v>
      </c>
      <c r="H21" s="15">
        <v>100</v>
      </c>
      <c r="I21" s="64">
        <v>0.51589308289687552</v>
      </c>
      <c r="J21" s="65">
        <v>27.076976151810214</v>
      </c>
      <c r="L21" t="str">
        <f>VLOOKUP(D21,'Отборочный рейтинг 2016'!$C$13:$F$164,1,FALSE)</f>
        <v>Попов Сергей Станиславович</v>
      </c>
    </row>
    <row r="22" spans="1:12" x14ac:dyDescent="0.25">
      <c r="A22" s="106"/>
      <c r="B22" s="14">
        <v>10</v>
      </c>
      <c r="C22" s="60">
        <v>43</v>
      </c>
      <c r="D22" s="61" t="s">
        <v>136</v>
      </c>
      <c r="E22" s="60">
        <v>1985</v>
      </c>
      <c r="F22" s="91">
        <v>1</v>
      </c>
      <c r="G22" s="57">
        <v>193.83861368807982</v>
      </c>
      <c r="H22" s="15">
        <v>100</v>
      </c>
      <c r="I22" s="64">
        <v>0.51589308289687552</v>
      </c>
      <c r="J22" s="65">
        <v>26.828119136887938</v>
      </c>
      <c r="L22" t="str">
        <f>VLOOKUP(D22,'Отборочный рейтинг 2016'!$C$13:$F$164,1,FALSE)</f>
        <v>Сибгатуллин Илдар Искандерович</v>
      </c>
    </row>
    <row r="23" spans="1:12" x14ac:dyDescent="0.25">
      <c r="A23" s="106"/>
      <c r="B23" s="14">
        <v>11</v>
      </c>
      <c r="C23" s="60">
        <v>6</v>
      </c>
      <c r="D23" s="61" t="s">
        <v>113</v>
      </c>
      <c r="E23" s="60">
        <v>1986</v>
      </c>
      <c r="F23" s="91">
        <v>1</v>
      </c>
      <c r="G23" s="57">
        <v>193.83861368807982</v>
      </c>
      <c r="H23" s="15">
        <v>100</v>
      </c>
      <c r="I23" s="64">
        <v>0.51589308289687552</v>
      </c>
      <c r="J23" s="65">
        <v>23.824797021851165</v>
      </c>
      <c r="L23" t="str">
        <f>VLOOKUP(D23,'Отборочный рейтинг 2016'!$C$13:$F$164,1,FALSE)</f>
        <v>Исаев Кирилл Борисович</v>
      </c>
    </row>
    <row r="24" spans="1:12" x14ac:dyDescent="0.25">
      <c r="A24" s="106"/>
      <c r="B24" s="14">
        <v>12</v>
      </c>
      <c r="C24" s="60">
        <v>13</v>
      </c>
      <c r="D24" s="61" t="s">
        <v>146</v>
      </c>
      <c r="E24" s="60">
        <v>1978</v>
      </c>
      <c r="F24" s="91" t="s">
        <v>6</v>
      </c>
      <c r="G24" s="57">
        <v>193.83861368807982</v>
      </c>
      <c r="H24" s="15">
        <v>100</v>
      </c>
      <c r="I24" s="64">
        <v>0.51589308289687552</v>
      </c>
      <c r="J24" s="65">
        <v>22.139907533340974</v>
      </c>
      <c r="L24" t="str">
        <f>VLOOKUP(D24,'Отборочный рейтинг 2016'!$C$13:$F$164,1,FALSE)</f>
        <v>Петченко Роман Владимирович</v>
      </c>
    </row>
    <row r="25" spans="1:12" x14ac:dyDescent="0.25">
      <c r="A25" s="106"/>
      <c r="B25" s="14">
        <v>13</v>
      </c>
      <c r="C25" s="60">
        <v>2</v>
      </c>
      <c r="D25" s="61" t="s">
        <v>188</v>
      </c>
      <c r="E25" s="60">
        <v>1973</v>
      </c>
      <c r="F25" s="91">
        <v>1</v>
      </c>
      <c r="G25" s="57">
        <v>193.83861368807982</v>
      </c>
      <c r="H25" s="15">
        <v>100</v>
      </c>
      <c r="I25" s="64">
        <v>0.51589308289687552</v>
      </c>
      <c r="J25" s="65">
        <v>21.291249200179251</v>
      </c>
      <c r="L25" t="str">
        <f>VLOOKUP(D25,'Отборочный рейтинг 2016'!$C$13:$F$164,1,FALSE)</f>
        <v>Паутов Виктор Викторович</v>
      </c>
    </row>
    <row r="26" spans="1:12" x14ac:dyDescent="0.25">
      <c r="A26" s="106"/>
      <c r="B26" s="14">
        <v>14</v>
      </c>
      <c r="C26" s="60">
        <v>36</v>
      </c>
      <c r="D26" s="61" t="s">
        <v>189</v>
      </c>
      <c r="E26" s="60">
        <v>1981</v>
      </c>
      <c r="F26" s="91">
        <v>1</v>
      </c>
      <c r="G26" s="57">
        <v>193.83861368807982</v>
      </c>
      <c r="H26" s="15">
        <v>100</v>
      </c>
      <c r="I26" s="64">
        <v>0.51589308289687552</v>
      </c>
      <c r="J26" s="65">
        <v>20.698192710373128</v>
      </c>
      <c r="L26" t="str">
        <f>VLOOKUP(D26,'Отборочный рейтинг 2016'!$C$13:$F$164,1,FALSE)</f>
        <v>Стаценко Вячеслав Викторович</v>
      </c>
    </row>
    <row r="27" spans="1:12" x14ac:dyDescent="0.25">
      <c r="A27" s="106"/>
      <c r="B27" s="14">
        <v>15</v>
      </c>
      <c r="C27" s="60">
        <v>7</v>
      </c>
      <c r="D27" s="61" t="s">
        <v>111</v>
      </c>
      <c r="E27" s="60">
        <v>1989</v>
      </c>
      <c r="F27" s="91" t="s">
        <v>5</v>
      </c>
      <c r="G27" s="57">
        <v>193.83861368807982</v>
      </c>
      <c r="H27" s="15">
        <v>100</v>
      </c>
      <c r="I27" s="64">
        <v>0.51589308289687552</v>
      </c>
      <c r="J27" s="65">
        <v>20.592932564290461</v>
      </c>
      <c r="L27" t="str">
        <f>VLOOKUP(D27,'Отборочный рейтинг 2016'!$C$13:$F$164,1,FALSE)</f>
        <v>Смирнов Алексей Андреевич</v>
      </c>
    </row>
    <row r="28" spans="1:12" x14ac:dyDescent="0.25">
      <c r="A28" s="106"/>
      <c r="B28" s="14">
        <v>16</v>
      </c>
      <c r="C28" s="60">
        <v>26</v>
      </c>
      <c r="D28" s="61" t="s">
        <v>37</v>
      </c>
      <c r="E28" s="60">
        <v>1975</v>
      </c>
      <c r="F28" s="91" t="s">
        <v>5</v>
      </c>
      <c r="G28" s="57">
        <v>193.83861368807982</v>
      </c>
      <c r="H28" s="15">
        <v>100</v>
      </c>
      <c r="I28" s="64">
        <v>0.51589308289687552</v>
      </c>
      <c r="J28" s="65">
        <v>18.268015170670036</v>
      </c>
      <c r="L28" t="str">
        <f>VLOOKUP(D28,'Отборочный рейтинг 2016'!$C$13:$F$164,1,FALSE)</f>
        <v>Горохов Валерий Сергеевич</v>
      </c>
    </row>
    <row r="29" spans="1:12" x14ac:dyDescent="0.25">
      <c r="A29" s="106"/>
      <c r="B29" s="14">
        <v>17</v>
      </c>
      <c r="C29" s="60">
        <v>22</v>
      </c>
      <c r="D29" s="61" t="s">
        <v>148</v>
      </c>
      <c r="E29" s="60">
        <v>1980</v>
      </c>
      <c r="F29" s="91" t="s">
        <v>6</v>
      </c>
      <c r="G29" s="57">
        <v>193.83861368807982</v>
      </c>
      <c r="H29" s="15">
        <v>100</v>
      </c>
      <c r="I29" s="64">
        <v>0.51589308289687552</v>
      </c>
      <c r="J29" s="65">
        <v>17.97905002709048</v>
      </c>
      <c r="L29" t="str">
        <f>VLOOKUP(D29,'Отборочный рейтинг 2016'!$C$13:$F$164,1,FALSE)</f>
        <v>Корягин Антон Геннадьевич</v>
      </c>
    </row>
    <row r="30" spans="1:12" x14ac:dyDescent="0.25">
      <c r="A30" s="106"/>
      <c r="B30" s="14">
        <v>18</v>
      </c>
      <c r="C30" s="60">
        <v>1</v>
      </c>
      <c r="D30" s="61" t="s">
        <v>60</v>
      </c>
      <c r="E30" s="60">
        <v>1983</v>
      </c>
      <c r="F30" s="91" t="s">
        <v>6</v>
      </c>
      <c r="G30" s="57">
        <v>193.83861368807982</v>
      </c>
      <c r="H30" s="15">
        <v>100</v>
      </c>
      <c r="I30" s="64">
        <v>0.51589308289687552</v>
      </c>
      <c r="J30" s="65">
        <v>16.16531627340666</v>
      </c>
      <c r="L30" t="str">
        <f>VLOOKUP(D30,'Отборочный рейтинг 2016'!$C$13:$F$164,1,FALSE)</f>
        <v>Пустов Александр Вячеславович</v>
      </c>
    </row>
    <row r="31" spans="1:12" x14ac:dyDescent="0.25">
      <c r="A31" s="106"/>
      <c r="B31" s="14">
        <v>19</v>
      </c>
      <c r="C31" s="60">
        <v>31</v>
      </c>
      <c r="D31" s="61" t="s">
        <v>110</v>
      </c>
      <c r="E31" s="60">
        <v>1973</v>
      </c>
      <c r="F31" s="91">
        <v>1</v>
      </c>
      <c r="G31" s="57">
        <v>193.83861368807982</v>
      </c>
      <c r="H31" s="15">
        <v>100</v>
      </c>
      <c r="I31" s="64">
        <v>0.51589308289687552</v>
      </c>
      <c r="J31" s="65">
        <v>14.321834928661728</v>
      </c>
      <c r="L31" t="str">
        <f>VLOOKUP(D31,'Отборочный рейтинг 2016'!$C$13:$F$164,1,FALSE)</f>
        <v>Антимонов Роман Валерьевич</v>
      </c>
    </row>
    <row r="32" spans="1:12" x14ac:dyDescent="0.25">
      <c r="A32" s="106"/>
      <c r="B32" s="14">
        <v>20</v>
      </c>
      <c r="C32" s="60">
        <v>44</v>
      </c>
      <c r="D32" s="61" t="s">
        <v>190</v>
      </c>
      <c r="E32" s="60">
        <v>1985</v>
      </c>
      <c r="F32" s="91">
        <v>1</v>
      </c>
      <c r="G32" s="57">
        <v>193.83861368807982</v>
      </c>
      <c r="H32" s="15">
        <v>100</v>
      </c>
      <c r="I32" s="64">
        <v>0.51589308289687552</v>
      </c>
      <c r="J32" s="65">
        <v>12.410586373624131</v>
      </c>
      <c r="L32" t="str">
        <f>VLOOKUP(D32,'Отборочный рейтинг 2016'!$C$13:$F$164,1,FALSE)</f>
        <v>Перевезенцев Александр Сергеевич</v>
      </c>
    </row>
    <row r="33" spans="1:12" x14ac:dyDescent="0.25">
      <c r="A33" s="106"/>
      <c r="B33" s="14">
        <v>21</v>
      </c>
      <c r="C33" s="60">
        <v>27</v>
      </c>
      <c r="D33" s="61" t="s">
        <v>119</v>
      </c>
      <c r="E33" s="60">
        <v>1979</v>
      </c>
      <c r="F33" s="91">
        <v>1</v>
      </c>
      <c r="G33" s="57">
        <v>193.83861368807982</v>
      </c>
      <c r="H33" s="15">
        <v>100</v>
      </c>
      <c r="I33" s="64">
        <v>0.51589308289687552</v>
      </c>
      <c r="J33" s="65">
        <v>12.208777316236228</v>
      </c>
      <c r="L33" t="str">
        <f>VLOOKUP(D33,'Отборочный рейтинг 2016'!$C$13:$F$164,1,FALSE)</f>
        <v>Клапша Дмитрий Валерьевич</v>
      </c>
    </row>
    <row r="34" spans="1:12" x14ac:dyDescent="0.25">
      <c r="A34" s="106"/>
      <c r="B34" s="14">
        <v>22</v>
      </c>
      <c r="C34" s="60">
        <v>52</v>
      </c>
      <c r="D34" s="61" t="s">
        <v>47</v>
      </c>
      <c r="E34" s="60">
        <v>1969</v>
      </c>
      <c r="F34" s="91" t="s">
        <v>5</v>
      </c>
      <c r="G34" s="57">
        <v>193.83861368807982</v>
      </c>
      <c r="H34" s="15">
        <v>100</v>
      </c>
      <c r="I34" s="64">
        <v>0.51589308289687552</v>
      </c>
      <c r="J34" s="65">
        <v>10.796793682423006</v>
      </c>
      <c r="L34" t="str">
        <f>VLOOKUP(D34,'Отборочный рейтинг 2016'!$C$13:$F$164,1,FALSE)</f>
        <v>Кузнецов Роман Феликсович</v>
      </c>
    </row>
    <row r="35" spans="1:12" x14ac:dyDescent="0.25">
      <c r="A35" s="106"/>
      <c r="B35" s="14">
        <v>23</v>
      </c>
      <c r="C35" s="60">
        <v>19</v>
      </c>
      <c r="D35" s="61" t="s">
        <v>52</v>
      </c>
      <c r="E35" s="60">
        <v>1981</v>
      </c>
      <c r="F35" s="91" t="s">
        <v>5</v>
      </c>
      <c r="G35" s="57">
        <v>193.83861368807982</v>
      </c>
      <c r="H35" s="15">
        <v>100</v>
      </c>
      <c r="I35" s="64">
        <v>0.51589308289687552</v>
      </c>
      <c r="J35" s="65">
        <v>9.2830052374932261</v>
      </c>
      <c r="L35" t="str">
        <f>VLOOKUP(D35,'Отборочный рейтинг 2016'!$C$13:$F$164,1,FALSE)</f>
        <v>Любецкий Дмитрий Александрович</v>
      </c>
    </row>
    <row r="36" spans="1:12" x14ac:dyDescent="0.25">
      <c r="A36" s="106"/>
      <c r="B36" s="14">
        <v>24</v>
      </c>
      <c r="C36" s="60">
        <v>54</v>
      </c>
      <c r="D36" s="61" t="s">
        <v>174</v>
      </c>
      <c r="E36" s="60">
        <v>1984</v>
      </c>
      <c r="F36" s="91">
        <v>1</v>
      </c>
      <c r="G36" s="57">
        <v>193.83861368807982</v>
      </c>
      <c r="H36" s="15">
        <v>100</v>
      </c>
      <c r="I36" s="64">
        <v>0.51589308289687552</v>
      </c>
      <c r="J36" s="65">
        <v>9.1565829871771705</v>
      </c>
      <c r="L36" t="str">
        <f>VLOOKUP(D36,'Отборочный рейтинг 2016'!$C$13:$F$164,1,FALSE)</f>
        <v>Семенов Александр Игоревич</v>
      </c>
    </row>
    <row r="37" spans="1:12" x14ac:dyDescent="0.25">
      <c r="A37" s="106"/>
      <c r="B37" s="14">
        <v>25</v>
      </c>
      <c r="C37" s="60">
        <v>42</v>
      </c>
      <c r="D37" s="61" t="s">
        <v>75</v>
      </c>
      <c r="E37" s="60">
        <v>1967</v>
      </c>
      <c r="F37" s="91">
        <v>1</v>
      </c>
      <c r="G37" s="57">
        <v>193.83861368807982</v>
      </c>
      <c r="H37" s="15">
        <v>100</v>
      </c>
      <c r="I37" s="64">
        <v>0.51589308289687552</v>
      </c>
      <c r="J37" s="65">
        <v>5.2161944405920213</v>
      </c>
      <c r="L37" t="str">
        <f>VLOOKUP(D37,'Отборочный рейтинг 2016'!$C$13:$F$164,1,FALSE)</f>
        <v>Бабичев Александр Владимирович</v>
      </c>
    </row>
    <row r="38" spans="1:12" x14ac:dyDescent="0.25">
      <c r="A38" s="106"/>
      <c r="B38" s="14">
        <v>26</v>
      </c>
      <c r="C38" s="60">
        <v>3</v>
      </c>
      <c r="D38" s="61" t="s">
        <v>78</v>
      </c>
      <c r="E38" s="60">
        <v>1982</v>
      </c>
      <c r="F38" s="91">
        <v>1</v>
      </c>
      <c r="G38" s="57">
        <v>193.83861368807982</v>
      </c>
      <c r="H38" s="15">
        <v>100</v>
      </c>
      <c r="I38" s="64">
        <v>0.51589308289687552</v>
      </c>
      <c r="J38" s="65">
        <v>0</v>
      </c>
      <c r="L38" t="str">
        <f>VLOOKUP(D38,'Отборочный рейтинг 2016'!$C$13:$F$164,1,FALSE)</f>
        <v>Краснов Егор Алексеевич</v>
      </c>
    </row>
    <row r="39" spans="1:12" x14ac:dyDescent="0.25">
      <c r="A39" s="106"/>
      <c r="B39" s="14">
        <v>27</v>
      </c>
      <c r="C39" s="60">
        <v>4</v>
      </c>
      <c r="D39" s="61" t="s">
        <v>25</v>
      </c>
      <c r="E39" s="60">
        <v>1972</v>
      </c>
      <c r="F39" s="91">
        <v>1</v>
      </c>
      <c r="G39" s="57">
        <v>193.83861368807982</v>
      </c>
      <c r="H39" s="15">
        <v>100</v>
      </c>
      <c r="I39" s="64">
        <v>0.51589308289687552</v>
      </c>
      <c r="J39" s="65">
        <v>0</v>
      </c>
      <c r="L39" t="str">
        <f>VLOOKUP(D39,'Отборочный рейтинг 2016'!$C$13:$F$164,1,FALSE)</f>
        <v>Березкин Анатолий Борисович</v>
      </c>
    </row>
    <row r="40" spans="1:12" x14ac:dyDescent="0.25">
      <c r="A40" s="106"/>
      <c r="B40" s="14">
        <v>28</v>
      </c>
      <c r="C40" s="60">
        <v>5</v>
      </c>
      <c r="D40" s="61" t="s">
        <v>120</v>
      </c>
      <c r="E40" s="60">
        <v>1963</v>
      </c>
      <c r="F40" s="91">
        <v>1</v>
      </c>
      <c r="G40" s="57">
        <v>193.83861368807982</v>
      </c>
      <c r="H40" s="15">
        <v>100</v>
      </c>
      <c r="I40" s="64">
        <v>0.51589308289687552</v>
      </c>
      <c r="J40" s="65">
        <v>0</v>
      </c>
      <c r="L40" t="str">
        <f>VLOOKUP(D40,'Отборочный рейтинг 2016'!$C$13:$F$164,1,FALSE)</f>
        <v>Бармашов Игорь Викторович</v>
      </c>
    </row>
    <row r="41" spans="1:12" x14ac:dyDescent="0.25">
      <c r="A41" s="106"/>
      <c r="B41" s="14">
        <v>29</v>
      </c>
      <c r="C41" s="60">
        <v>8</v>
      </c>
      <c r="D41" s="61" t="s">
        <v>139</v>
      </c>
      <c r="E41" s="60">
        <v>1974</v>
      </c>
      <c r="F41" s="91">
        <v>1</v>
      </c>
      <c r="G41" s="57">
        <v>193.83861368807982</v>
      </c>
      <c r="H41" s="15">
        <v>100</v>
      </c>
      <c r="I41" s="64">
        <v>0.51589308289687552</v>
      </c>
      <c r="J41" s="65">
        <v>0</v>
      </c>
      <c r="L41" t="str">
        <f>VLOOKUP(D41,'Отборочный рейтинг 2016'!$C$13:$F$164,1,FALSE)</f>
        <v>Недальченко Иван Владимирович</v>
      </c>
    </row>
    <row r="42" spans="1:12" x14ac:dyDescent="0.25">
      <c r="A42" s="106"/>
      <c r="B42" s="14">
        <v>30</v>
      </c>
      <c r="C42" s="60">
        <v>9</v>
      </c>
      <c r="D42" s="61" t="s">
        <v>138</v>
      </c>
      <c r="E42" s="60">
        <v>1971</v>
      </c>
      <c r="F42" s="91">
        <v>1</v>
      </c>
      <c r="G42" s="57">
        <v>193.83861368807982</v>
      </c>
      <c r="H42" s="15">
        <v>100</v>
      </c>
      <c r="I42" s="64">
        <v>0.51589308289687552</v>
      </c>
      <c r="J42" s="65">
        <v>0</v>
      </c>
      <c r="L42" t="str">
        <f>VLOOKUP(D42,'Отборочный рейтинг 2016'!$C$13:$F$164,1,FALSE)</f>
        <v>Леонов Алексей Викторович</v>
      </c>
    </row>
    <row r="43" spans="1:12" x14ac:dyDescent="0.25">
      <c r="A43" s="106"/>
      <c r="B43" s="14">
        <v>31</v>
      </c>
      <c r="C43" s="60">
        <v>10</v>
      </c>
      <c r="D43" s="61" t="s">
        <v>145</v>
      </c>
      <c r="E43" s="60">
        <v>1978</v>
      </c>
      <c r="F43" s="91" t="s">
        <v>6</v>
      </c>
      <c r="G43" s="57">
        <v>193.83861368807982</v>
      </c>
      <c r="H43" s="15">
        <v>100</v>
      </c>
      <c r="I43" s="64">
        <v>0.51589308289687552</v>
      </c>
      <c r="J43" s="65">
        <v>0</v>
      </c>
      <c r="L43" t="str">
        <f>VLOOKUP(D43,'Отборочный рейтинг 2016'!$C$13:$F$164,1,FALSE)</f>
        <v>Петров Сергей Александрович</v>
      </c>
    </row>
    <row r="44" spans="1:12" x14ac:dyDescent="0.25">
      <c r="A44" s="106"/>
      <c r="B44" s="14">
        <v>32</v>
      </c>
      <c r="C44" s="60">
        <v>11</v>
      </c>
      <c r="D44" s="61" t="s">
        <v>147</v>
      </c>
      <c r="E44" s="60">
        <v>1981</v>
      </c>
      <c r="F44" s="91">
        <v>1</v>
      </c>
      <c r="G44" s="57">
        <v>193.83861368807982</v>
      </c>
      <c r="H44" s="15">
        <v>100</v>
      </c>
      <c r="I44" s="64">
        <v>0.51589308289687552</v>
      </c>
      <c r="J44" s="65">
        <v>0</v>
      </c>
      <c r="L44" t="str">
        <f>VLOOKUP(D44,'Отборочный рейтинг 2016'!$C$13:$F$164,1,FALSE)</f>
        <v>Белинский Владимир Владимирович</v>
      </c>
    </row>
    <row r="45" spans="1:12" x14ac:dyDescent="0.25">
      <c r="A45" s="106"/>
      <c r="B45" s="14">
        <v>33</v>
      </c>
      <c r="C45" s="60">
        <v>15</v>
      </c>
      <c r="D45" s="61" t="s">
        <v>191</v>
      </c>
      <c r="E45" s="60">
        <v>1955</v>
      </c>
      <c r="F45" s="91">
        <v>1</v>
      </c>
      <c r="G45" s="57">
        <v>193.83861368807982</v>
      </c>
      <c r="H45" s="15">
        <v>100</v>
      </c>
      <c r="I45" s="64">
        <v>0.51589308289687552</v>
      </c>
      <c r="J45" s="65">
        <v>0</v>
      </c>
      <c r="L45" t="str">
        <f>VLOOKUP(D45,'Отборочный рейтинг 2016'!$C$13:$F$164,1,FALSE)</f>
        <v>Нетылько Сергей</v>
      </c>
    </row>
    <row r="46" spans="1:12" x14ac:dyDescent="0.25">
      <c r="A46" s="106"/>
      <c r="B46" s="14">
        <v>34</v>
      </c>
      <c r="C46" s="60">
        <v>16</v>
      </c>
      <c r="D46" s="61" t="s">
        <v>192</v>
      </c>
      <c r="E46" s="60">
        <v>1984</v>
      </c>
      <c r="F46" s="91">
        <v>1</v>
      </c>
      <c r="G46" s="57">
        <v>193.83861368807982</v>
      </c>
      <c r="H46" s="15">
        <v>100</v>
      </c>
      <c r="I46" s="64">
        <v>0.51589308289687552</v>
      </c>
      <c r="J46" s="65">
        <v>0</v>
      </c>
      <c r="L46" t="str">
        <f>VLOOKUP(D46,'Отборочный рейтинг 2016'!$C$13:$F$164,1,FALSE)</f>
        <v>Босов Сергей Александрович</v>
      </c>
    </row>
    <row r="47" spans="1:12" x14ac:dyDescent="0.25">
      <c r="A47" s="106"/>
      <c r="B47" s="14">
        <v>35</v>
      </c>
      <c r="C47" s="60">
        <v>17</v>
      </c>
      <c r="D47" s="61" t="s">
        <v>193</v>
      </c>
      <c r="E47" s="60">
        <v>1965</v>
      </c>
      <c r="F47" s="91">
        <v>1</v>
      </c>
      <c r="G47" s="57">
        <v>193.83861368807982</v>
      </c>
      <c r="H47" s="15">
        <v>100</v>
      </c>
      <c r="I47" s="64">
        <v>0.51589308289687552</v>
      </c>
      <c r="J47" s="65">
        <v>0</v>
      </c>
      <c r="L47" t="str">
        <f>VLOOKUP(D47,'Отборочный рейтинг 2016'!$C$13:$F$164,1,FALSE)</f>
        <v>Бабанов Сергей Николаевич</v>
      </c>
    </row>
    <row r="48" spans="1:12" x14ac:dyDescent="0.25">
      <c r="A48" s="106"/>
      <c r="B48" s="14">
        <v>36</v>
      </c>
      <c r="C48" s="60">
        <v>20</v>
      </c>
      <c r="D48" s="61" t="s">
        <v>165</v>
      </c>
      <c r="E48" s="60">
        <v>1978</v>
      </c>
      <c r="F48" s="91" t="s">
        <v>5</v>
      </c>
      <c r="G48" s="57">
        <v>193.83861368807982</v>
      </c>
      <c r="H48" s="15">
        <v>100</v>
      </c>
      <c r="I48" s="64">
        <v>0.51589308289687552</v>
      </c>
      <c r="J48" s="65">
        <v>0</v>
      </c>
      <c r="L48" t="str">
        <f>VLOOKUP(D48,'Отборочный рейтинг 2016'!$C$13:$F$164,1,FALSE)</f>
        <v>Рачков Роман Евгеньевич</v>
      </c>
    </row>
    <row r="49" spans="1:12" x14ac:dyDescent="0.25">
      <c r="A49" s="106"/>
      <c r="B49" s="14">
        <v>37</v>
      </c>
      <c r="C49" s="60">
        <v>23</v>
      </c>
      <c r="D49" s="61" t="s">
        <v>194</v>
      </c>
      <c r="E49" s="60">
        <v>1965</v>
      </c>
      <c r="F49" s="91">
        <v>1</v>
      </c>
      <c r="G49" s="57">
        <v>193.83861368807982</v>
      </c>
      <c r="H49" s="15">
        <v>100</v>
      </c>
      <c r="I49" s="64">
        <v>0.51589308289687552</v>
      </c>
      <c r="J49" s="65">
        <v>0</v>
      </c>
      <c r="L49" t="str">
        <f>VLOOKUP(D49,'Отборочный рейтинг 2016'!$C$13:$F$164,1,FALSE)</f>
        <v>Дударев Сергей Александрович</v>
      </c>
    </row>
    <row r="50" spans="1:12" x14ac:dyDescent="0.25">
      <c r="A50" s="106"/>
      <c r="B50" s="14">
        <v>38</v>
      </c>
      <c r="C50" s="60">
        <v>25</v>
      </c>
      <c r="D50" s="61" t="s">
        <v>31</v>
      </c>
      <c r="E50" s="60">
        <v>1972</v>
      </c>
      <c r="F50" s="91">
        <v>1</v>
      </c>
      <c r="G50" s="57">
        <v>193.83861368807982</v>
      </c>
      <c r="H50" s="15">
        <v>100</v>
      </c>
      <c r="I50" s="64">
        <v>0.51589308289687552</v>
      </c>
      <c r="J50" s="65">
        <v>0</v>
      </c>
      <c r="L50" t="str">
        <f>VLOOKUP(D50,'Отборочный рейтинг 2016'!$C$13:$F$164,1,FALSE)</f>
        <v>Васильев Артем Игоревич</v>
      </c>
    </row>
    <row r="51" spans="1:12" x14ac:dyDescent="0.25">
      <c r="A51" s="106"/>
      <c r="B51" s="14">
        <v>39</v>
      </c>
      <c r="C51" s="60">
        <v>29</v>
      </c>
      <c r="D51" s="61" t="s">
        <v>50</v>
      </c>
      <c r="E51" s="60">
        <v>1965</v>
      </c>
      <c r="F51" s="62" t="s">
        <v>6</v>
      </c>
      <c r="G51" s="57">
        <v>193.83861368807982</v>
      </c>
      <c r="H51" s="15">
        <v>100</v>
      </c>
      <c r="I51" s="64">
        <v>0.51589308289687552</v>
      </c>
      <c r="J51" s="65">
        <v>0</v>
      </c>
      <c r="L51" t="str">
        <f>VLOOKUP(D51,'Отборочный рейтинг 2016'!$C$13:$F$164,1,FALSE)</f>
        <v>Липин Михаил Владимирович</v>
      </c>
    </row>
    <row r="52" spans="1:12" x14ac:dyDescent="0.25">
      <c r="A52" s="106"/>
      <c r="B52" s="14">
        <v>40</v>
      </c>
      <c r="C52" s="60">
        <v>32</v>
      </c>
      <c r="D52" s="61" t="s">
        <v>156</v>
      </c>
      <c r="E52" s="60">
        <v>1982</v>
      </c>
      <c r="F52" s="62">
        <v>1</v>
      </c>
      <c r="G52" s="57">
        <v>193.83861368807982</v>
      </c>
      <c r="H52" s="15">
        <v>100</v>
      </c>
      <c r="I52" s="64">
        <v>0.51589308289687552</v>
      </c>
      <c r="J52" s="65">
        <v>0</v>
      </c>
      <c r="L52" t="str">
        <f>VLOOKUP(D52,'Отборочный рейтинг 2016'!$C$13:$F$164,1,FALSE)</f>
        <v>Давыдов Денис Сергеевич</v>
      </c>
    </row>
    <row r="53" spans="1:12" x14ac:dyDescent="0.25">
      <c r="A53" s="106"/>
      <c r="B53" s="14">
        <v>41</v>
      </c>
      <c r="C53" s="60">
        <v>33</v>
      </c>
      <c r="D53" s="61" t="s">
        <v>21</v>
      </c>
      <c r="E53" s="60">
        <v>1974</v>
      </c>
      <c r="F53" s="62">
        <v>1</v>
      </c>
      <c r="G53" s="57">
        <v>193.83861368807982</v>
      </c>
      <c r="H53" s="15">
        <v>100</v>
      </c>
      <c r="I53" s="64">
        <v>0.51589308289687552</v>
      </c>
      <c r="J53" s="65">
        <v>0</v>
      </c>
      <c r="L53" t="str">
        <f>VLOOKUP(D53,'Отборочный рейтинг 2016'!$C$13:$F$164,1,FALSE)</f>
        <v>Барсов Валерий Владимирович</v>
      </c>
    </row>
    <row r="54" spans="1:12" x14ac:dyDescent="0.25">
      <c r="A54" s="106"/>
      <c r="B54" s="14">
        <v>42</v>
      </c>
      <c r="C54" s="60">
        <v>34</v>
      </c>
      <c r="D54" s="61" t="s">
        <v>24</v>
      </c>
      <c r="E54" s="60">
        <v>1970</v>
      </c>
      <c r="F54" s="62" t="s">
        <v>5</v>
      </c>
      <c r="G54" s="57">
        <v>193.83861368807982</v>
      </c>
      <c r="H54" s="15">
        <v>100</v>
      </c>
      <c r="I54" s="64">
        <v>0.51589308289687552</v>
      </c>
      <c r="J54" s="65">
        <v>0</v>
      </c>
      <c r="L54" t="str">
        <f>VLOOKUP(D54,'Отборочный рейтинг 2016'!$C$13:$F$164,1,FALSE)</f>
        <v>Бережной Сергей Владимирович</v>
      </c>
    </row>
    <row r="55" spans="1:12" x14ac:dyDescent="0.25">
      <c r="A55" s="106"/>
      <c r="B55" s="14">
        <v>43</v>
      </c>
      <c r="C55" s="60">
        <v>37</v>
      </c>
      <c r="D55" s="61" t="s">
        <v>195</v>
      </c>
      <c r="E55" s="60">
        <v>1972</v>
      </c>
      <c r="F55" s="62" t="s">
        <v>6</v>
      </c>
      <c r="G55" s="57">
        <v>193.83861368807982</v>
      </c>
      <c r="H55" s="15">
        <v>100</v>
      </c>
      <c r="I55" s="64">
        <v>0.51589308289687552</v>
      </c>
      <c r="J55" s="65">
        <v>0</v>
      </c>
      <c r="L55" t="str">
        <f>VLOOKUP(D55,'Отборочный рейтинг 2016'!$C$13:$F$164,1,FALSE)</f>
        <v>Числов Александр Владимирович</v>
      </c>
    </row>
    <row r="56" spans="1:12" x14ac:dyDescent="0.25">
      <c r="A56" s="106"/>
      <c r="B56" s="14">
        <v>44</v>
      </c>
      <c r="C56" s="60">
        <v>38</v>
      </c>
      <c r="D56" s="61" t="s">
        <v>196</v>
      </c>
      <c r="E56" s="60">
        <v>1963</v>
      </c>
      <c r="F56" s="62" t="s">
        <v>5</v>
      </c>
      <c r="G56" s="57">
        <v>193.83861368807982</v>
      </c>
      <c r="H56" s="15">
        <v>100</v>
      </c>
      <c r="I56" s="64">
        <v>0.51589308289687552</v>
      </c>
      <c r="J56" s="65">
        <v>0</v>
      </c>
      <c r="L56" t="str">
        <f>VLOOKUP(D56,'Отборочный рейтинг 2016'!$C$13:$F$164,1,FALSE)</f>
        <v>Ульянов Игорь Владимирович</v>
      </c>
    </row>
    <row r="57" spans="1:12" x14ac:dyDescent="0.25">
      <c r="A57" s="106"/>
      <c r="B57" s="14">
        <v>45</v>
      </c>
      <c r="C57" s="60">
        <v>39</v>
      </c>
      <c r="D57" s="61" t="s">
        <v>48</v>
      </c>
      <c r="E57" s="60">
        <v>1982</v>
      </c>
      <c r="F57" s="62" t="s">
        <v>5</v>
      </c>
      <c r="G57" s="57">
        <v>193.83861368807982</v>
      </c>
      <c r="H57" s="15">
        <v>100</v>
      </c>
      <c r="I57" s="64">
        <v>0.51589308289687552</v>
      </c>
      <c r="J57" s="65">
        <v>0</v>
      </c>
      <c r="L57" t="str">
        <f>VLOOKUP(D57,'Отборочный рейтинг 2016'!$C$13:$F$164,1,FALSE)</f>
        <v>Курбатов Павел Валерьевич</v>
      </c>
    </row>
    <row r="58" spans="1:12" x14ac:dyDescent="0.25">
      <c r="A58" s="106"/>
      <c r="B58" s="14">
        <v>46</v>
      </c>
      <c r="C58" s="60">
        <v>41</v>
      </c>
      <c r="D58" s="61" t="s">
        <v>27</v>
      </c>
      <c r="E58" s="60">
        <v>1973</v>
      </c>
      <c r="F58" s="62" t="s">
        <v>5</v>
      </c>
      <c r="G58" s="57">
        <v>193.83861368807982</v>
      </c>
      <c r="H58" s="15">
        <v>100</v>
      </c>
      <c r="I58" s="64">
        <v>0.51589308289687552</v>
      </c>
      <c r="J58" s="65">
        <v>0</v>
      </c>
      <c r="L58" t="str">
        <f>VLOOKUP(D58,'Отборочный рейтинг 2016'!$C$13:$F$164,1,FALSE)</f>
        <v>Богатов Илья Александрович</v>
      </c>
    </row>
    <row r="59" spans="1:12" x14ac:dyDescent="0.25">
      <c r="A59" s="106"/>
      <c r="B59" s="14">
        <v>47</v>
      </c>
      <c r="C59" s="60">
        <v>45</v>
      </c>
      <c r="D59" s="61" t="s">
        <v>45</v>
      </c>
      <c r="E59" s="60">
        <v>1982</v>
      </c>
      <c r="F59" s="62">
        <v>1</v>
      </c>
      <c r="G59" s="57">
        <v>193.83861368807982</v>
      </c>
      <c r="H59" s="15">
        <v>100</v>
      </c>
      <c r="I59" s="64">
        <v>0.51589308289687552</v>
      </c>
      <c r="J59" s="65">
        <v>0</v>
      </c>
      <c r="L59" t="str">
        <f>VLOOKUP(D59,'Отборочный рейтинг 2016'!$C$13:$F$164,1,FALSE)</f>
        <v>Коровников Сергей Валерьевич</v>
      </c>
    </row>
    <row r="60" spans="1:12" x14ac:dyDescent="0.25">
      <c r="A60" s="106"/>
      <c r="B60" s="14">
        <v>48</v>
      </c>
      <c r="C60" s="60">
        <v>51</v>
      </c>
      <c r="D60" s="61" t="s">
        <v>42</v>
      </c>
      <c r="E60" s="60">
        <v>1977</v>
      </c>
      <c r="F60" s="62" t="s">
        <v>5</v>
      </c>
      <c r="G60" s="57">
        <v>193.83861368807982</v>
      </c>
      <c r="H60" s="15">
        <v>100</v>
      </c>
      <c r="I60" s="64">
        <v>0.51589308289687552</v>
      </c>
      <c r="J60" s="65">
        <v>0</v>
      </c>
      <c r="L60" t="str">
        <f>VLOOKUP(D60,'Отборочный рейтинг 2016'!$C$13:$F$164,1,FALSE)</f>
        <v>Колпачников Роман Леонидович</v>
      </c>
    </row>
    <row r="61" spans="1:12" x14ac:dyDescent="0.25">
      <c r="A61" s="106"/>
      <c r="B61" s="14">
        <v>49</v>
      </c>
      <c r="C61" s="60">
        <v>12</v>
      </c>
      <c r="D61" s="61" t="s">
        <v>161</v>
      </c>
      <c r="E61" s="60">
        <v>1978</v>
      </c>
      <c r="F61" s="62">
        <v>1</v>
      </c>
      <c r="G61" s="57">
        <v>193.83861368807982</v>
      </c>
      <c r="H61" s="15">
        <v>100</v>
      </c>
      <c r="I61" s="64">
        <v>0.51589308289687552</v>
      </c>
      <c r="J61" s="65">
        <v>-7.8086743122635047</v>
      </c>
      <c r="L61" t="str">
        <f>VLOOKUP(D61,'Отборочный рейтинг 2016'!$C$13:$F$164,1,FALSE)</f>
        <v>Иванов Юрий Александрович</v>
      </c>
    </row>
    <row r="62" spans="1:12" x14ac:dyDescent="0.25">
      <c r="A62" s="106"/>
      <c r="B62" s="21"/>
      <c r="C62" s="21"/>
      <c r="D62" s="21"/>
      <c r="E62" s="21"/>
      <c r="F62" s="21"/>
      <c r="G62" s="21"/>
      <c r="H62" s="21"/>
      <c r="I62" s="2"/>
      <c r="J62" s="22"/>
    </row>
    <row r="63" spans="1:12" x14ac:dyDescent="0.25">
      <c r="I63" s="21"/>
      <c r="J63" s="23"/>
    </row>
    <row r="64" spans="1:12" s="25" customFormat="1" ht="12.75" x14ac:dyDescent="0.2">
      <c r="A64" s="2"/>
      <c r="B64" s="24"/>
      <c r="C64" s="24"/>
      <c r="D64" s="24"/>
      <c r="E64" s="24"/>
      <c r="F64" s="24"/>
      <c r="G64" s="24"/>
      <c r="H64" s="24"/>
    </row>
    <row r="65" spans="1:10" s="25" customFormat="1" ht="12.75" x14ac:dyDescent="0.2">
      <c r="A65" s="2"/>
      <c r="B65" s="24"/>
      <c r="C65" s="24"/>
      <c r="D65" s="24"/>
      <c r="E65" s="24"/>
      <c r="F65" s="24"/>
      <c r="G65" s="24"/>
      <c r="H65" s="24"/>
    </row>
    <row r="66" spans="1:10" s="3" customFormat="1" ht="12.75" x14ac:dyDescent="0.2">
      <c r="A66" s="1"/>
    </row>
    <row r="67" spans="1:10" s="3" customFormat="1" ht="12.75" x14ac:dyDescent="0.2">
      <c r="A67" s="1"/>
    </row>
    <row r="68" spans="1:10" s="3" customFormat="1" ht="12.75" x14ac:dyDescent="0.2">
      <c r="A68" s="1"/>
    </row>
    <row r="69" spans="1:10" s="3" customFormat="1" ht="12.75" x14ac:dyDescent="0.2">
      <c r="A69" s="1"/>
    </row>
    <row r="70" spans="1:10" s="3" customFormat="1" ht="12.75" x14ac:dyDescent="0.2">
      <c r="A70" s="1"/>
    </row>
    <row r="71" spans="1:10" s="3" customFormat="1" ht="12.75" x14ac:dyDescent="0.2">
      <c r="A71" s="1"/>
    </row>
    <row r="72" spans="1:10" s="3" customFormat="1" ht="12.75" x14ac:dyDescent="0.2">
      <c r="A72" s="1"/>
    </row>
    <row r="73" spans="1:10" s="3" customFormat="1" ht="12.75" x14ac:dyDescent="0.2">
      <c r="A73" s="1"/>
    </row>
    <row r="74" spans="1:10" s="3" customFormat="1" ht="12.75" x14ac:dyDescent="0.2">
      <c r="A74" s="1"/>
    </row>
    <row r="75" spans="1:10" x14ac:dyDescent="0.25">
      <c r="I75" s="21"/>
      <c r="J75" s="21"/>
    </row>
    <row r="76" spans="1:10" x14ac:dyDescent="0.25">
      <c r="I76" s="21"/>
      <c r="J76" s="21"/>
    </row>
    <row r="77" spans="1:10" s="3" customFormat="1" ht="18" x14ac:dyDescent="0.25">
      <c r="A77" s="1"/>
      <c r="B77" s="73"/>
      <c r="C77" s="73"/>
      <c r="D77" s="73"/>
      <c r="E77" s="73"/>
      <c r="F77" s="73"/>
      <c r="G77" s="73"/>
      <c r="H77" s="73"/>
      <c r="I77" s="73"/>
      <c r="J77" s="73"/>
    </row>
    <row r="78" spans="1:10" s="3" customFormat="1" ht="18" x14ac:dyDescent="0.25">
      <c r="A78" s="1"/>
      <c r="B78" s="73"/>
      <c r="C78" s="73"/>
      <c r="D78" s="73"/>
      <c r="E78" s="73"/>
      <c r="F78" s="73"/>
      <c r="G78" s="73"/>
      <c r="H78" s="73"/>
      <c r="I78" s="73"/>
      <c r="J78" s="73"/>
    </row>
    <row r="79" spans="1:10" s="3" customFormat="1" x14ac:dyDescent="0.25">
      <c r="A79" s="1"/>
      <c r="B79" s="4"/>
      <c r="C79" s="4"/>
      <c r="D79" s="4"/>
      <c r="E79" s="4"/>
      <c r="F79" s="4"/>
      <c r="G79" s="4"/>
      <c r="H79" s="4"/>
      <c r="I79" s="4"/>
      <c r="J79" s="4"/>
    </row>
    <row r="80" spans="1:10" s="3" customFormat="1" x14ac:dyDescent="0.25">
      <c r="A80" s="1"/>
      <c r="B80" s="5"/>
      <c r="C80" s="5"/>
      <c r="D80" s="5"/>
      <c r="E80" s="5"/>
      <c r="F80" s="5"/>
      <c r="G80" s="4"/>
      <c r="H80" s="4"/>
      <c r="I80" s="4"/>
    </row>
    <row r="81" spans="1:11" s="3" customFormat="1" ht="12.75" x14ac:dyDescent="0.2">
      <c r="A81" s="2"/>
    </row>
    <row r="82" spans="1:11" s="3" customFormat="1" ht="15.75" x14ac:dyDescent="0.25">
      <c r="A82" s="2"/>
      <c r="B82" s="74"/>
      <c r="C82" s="74"/>
      <c r="D82" s="74"/>
      <c r="E82" s="74"/>
      <c r="F82" s="74"/>
      <c r="G82" s="74"/>
      <c r="H82" s="74"/>
      <c r="I82" s="74"/>
      <c r="J82" s="74"/>
    </row>
    <row r="83" spans="1:11" s="3" customFormat="1" ht="12.75" x14ac:dyDescent="0.2">
      <c r="A83" s="2"/>
    </row>
    <row r="84" spans="1:11" s="3" customFormat="1" ht="12.75" x14ac:dyDescent="0.2">
      <c r="A84" s="1"/>
      <c r="B84" s="26"/>
      <c r="C84" s="26"/>
      <c r="D84" s="26"/>
      <c r="E84" s="26"/>
      <c r="F84" s="26"/>
      <c r="G84" s="26"/>
      <c r="H84" s="26"/>
      <c r="I84" s="26"/>
      <c r="J84" s="26"/>
    </row>
    <row r="85" spans="1:11" x14ac:dyDescent="0.25">
      <c r="I85" s="21"/>
      <c r="J85" s="21"/>
    </row>
    <row r="86" spans="1:11" ht="15" customHeight="1" x14ac:dyDescent="0.25">
      <c r="A86" s="8"/>
      <c r="F86" s="8"/>
    </row>
    <row r="87" spans="1:11" s="9" customFormat="1" x14ac:dyDescent="0.25">
      <c r="A87" s="8"/>
      <c r="F87" s="8"/>
    </row>
    <row r="88" spans="1:11" ht="13.5" hidden="1" customHeight="1" x14ac:dyDescent="0.25">
      <c r="F88" s="6"/>
    </row>
    <row r="89" spans="1:11" ht="13.5" hidden="1" customHeight="1" x14ac:dyDescent="0.25">
      <c r="F89" s="6"/>
    </row>
    <row r="90" spans="1:11" ht="13.5" hidden="1" customHeight="1" x14ac:dyDescent="0.25">
      <c r="F90" s="6"/>
    </row>
    <row r="91" spans="1:11" ht="13.5" hidden="1" customHeight="1" x14ac:dyDescent="0.25">
      <c r="F91" s="6"/>
    </row>
    <row r="92" spans="1:11" ht="13.5" hidden="1" customHeight="1" x14ac:dyDescent="0.25">
      <c r="F92" s="6"/>
    </row>
    <row r="93" spans="1:11" s="9" customFormat="1" ht="12.75" customHeight="1" x14ac:dyDescent="0.25">
      <c r="A93" s="10"/>
      <c r="B93"/>
      <c r="C93"/>
      <c r="D93"/>
      <c r="E93"/>
      <c r="F93" s="10"/>
      <c r="G93"/>
      <c r="H93"/>
      <c r="I93"/>
      <c r="J93"/>
      <c r="K93"/>
    </row>
    <row r="94" spans="1:11" x14ac:dyDescent="0.25">
      <c r="A94" s="10"/>
      <c r="F94" s="10"/>
    </row>
    <row r="95" spans="1:11" x14ac:dyDescent="0.25">
      <c r="A95" s="10"/>
      <c r="F95" s="10"/>
    </row>
    <row r="96" spans="1:11" x14ac:dyDescent="0.25">
      <c r="A96" s="10"/>
      <c r="F96" s="10"/>
    </row>
    <row r="97" spans="1:6" x14ac:dyDescent="0.25">
      <c r="A97" s="10"/>
      <c r="F97" s="10"/>
    </row>
    <row r="98" spans="1:6" x14ac:dyDescent="0.25">
      <c r="A98" s="10"/>
      <c r="F98" s="10"/>
    </row>
    <row r="99" spans="1:6" x14ac:dyDescent="0.25">
      <c r="A99" s="10"/>
      <c r="F99" s="10"/>
    </row>
    <row r="100" spans="1:6" x14ac:dyDescent="0.25">
      <c r="A100" s="10"/>
      <c r="F100" s="10"/>
    </row>
    <row r="101" spans="1:6" x14ac:dyDescent="0.25">
      <c r="A101" s="10"/>
      <c r="F101" s="10"/>
    </row>
    <row r="102" spans="1:6" x14ac:dyDescent="0.25">
      <c r="A102" s="10"/>
      <c r="F102" s="10"/>
    </row>
    <row r="103" spans="1:6" x14ac:dyDescent="0.25">
      <c r="A103" s="10"/>
      <c r="F103" s="10"/>
    </row>
    <row r="104" spans="1:6" ht="12.75" customHeight="1" x14ac:dyDescent="0.25">
      <c r="A104" s="10"/>
      <c r="F104" s="10"/>
    </row>
    <row r="105" spans="1:6" ht="12.75" customHeight="1" x14ac:dyDescent="0.25">
      <c r="A105" s="10"/>
      <c r="F105" s="10"/>
    </row>
    <row r="106" spans="1:6" ht="12.75" customHeight="1" x14ac:dyDescent="0.25">
      <c r="A106" s="10"/>
      <c r="F106" s="10"/>
    </row>
    <row r="107" spans="1:6" ht="12.75" customHeight="1" x14ac:dyDescent="0.25"/>
    <row r="108" spans="1:6" ht="12.75" customHeight="1" x14ac:dyDescent="0.25"/>
    <row r="109" spans="1:6" ht="12.75" customHeight="1" x14ac:dyDescent="0.25"/>
    <row r="110" spans="1:6" ht="12.75" customHeight="1" x14ac:dyDescent="0.25"/>
    <row r="111" spans="1:6" ht="12.75" customHeight="1" x14ac:dyDescent="0.25"/>
    <row r="112" spans="1:6" ht="12.75" customHeight="1" x14ac:dyDescent="0.25"/>
    <row r="113" spans="1:11" ht="12.75" customHeight="1" x14ac:dyDescent="0.25"/>
    <row r="114" spans="1:11" ht="12.75" customHeight="1" x14ac:dyDescent="0.25"/>
    <row r="115" spans="1:11" ht="12.75" customHeight="1" x14ac:dyDescent="0.25"/>
    <row r="116" spans="1:11" s="17" customFormat="1" ht="12.75" customHeight="1" x14ac:dyDescent="0.25">
      <c r="A116" s="6"/>
      <c r="B116"/>
      <c r="C116"/>
      <c r="D116"/>
      <c r="E116"/>
      <c r="F116"/>
      <c r="G116"/>
      <c r="H116"/>
      <c r="I116"/>
      <c r="J116"/>
      <c r="K116"/>
    </row>
    <row r="117" spans="1:11" ht="13.5" customHeight="1" x14ac:dyDescent="0.25"/>
  </sheetData>
  <sortState ref="A13:AH66">
    <sortCondition ref="B13:B66"/>
  </sortState>
  <mergeCells count="11">
    <mergeCell ref="B7:J7"/>
    <mergeCell ref="B2:J2"/>
    <mergeCell ref="B3:J3"/>
    <mergeCell ref="B4:J4"/>
    <mergeCell ref="I11:I12"/>
    <mergeCell ref="E11:E12"/>
    <mergeCell ref="F11:F12"/>
    <mergeCell ref="G11:G12"/>
    <mergeCell ref="B11:B12"/>
    <mergeCell ref="C11:C12"/>
    <mergeCell ref="D11:D1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L1" sqref="L1:O1048576"/>
    </sheetView>
  </sheetViews>
  <sheetFormatPr defaultRowHeight="15" x14ac:dyDescent="0.25"/>
  <cols>
    <col min="1" max="1" width="2.7109375" style="6" customWidth="1"/>
    <col min="2" max="3" width="6.7109375" customWidth="1"/>
    <col min="4" max="4" width="35.7109375" customWidth="1"/>
    <col min="5" max="6" width="7.7109375" customWidth="1"/>
    <col min="7" max="7" width="11.7109375" customWidth="1"/>
    <col min="8" max="9" width="9.140625" customWidth="1"/>
    <col min="10" max="10" width="30.7109375" customWidth="1"/>
  </cols>
  <sheetData>
    <row r="1" spans="1:10" s="3" customFormat="1" ht="12.75" x14ac:dyDescent="0.2">
      <c r="A1" s="1"/>
    </row>
    <row r="2" spans="1:10" s="3" customFormat="1" ht="18" x14ac:dyDescent="0.25">
      <c r="A2" s="1"/>
      <c r="B2" s="140" t="s">
        <v>96</v>
      </c>
      <c r="C2" s="140"/>
      <c r="D2" s="140"/>
      <c r="E2" s="140"/>
      <c r="F2" s="140"/>
      <c r="G2" s="140"/>
      <c r="H2" s="140"/>
      <c r="I2" s="140"/>
      <c r="J2" s="140"/>
    </row>
    <row r="3" spans="1:10" s="3" customFormat="1" ht="18" x14ac:dyDescent="0.25">
      <c r="A3" s="1"/>
      <c r="B3" s="140" t="s">
        <v>197</v>
      </c>
      <c r="C3" s="140"/>
      <c r="D3" s="140"/>
      <c r="E3" s="140"/>
      <c r="F3" s="140"/>
      <c r="G3" s="140"/>
      <c r="H3" s="140"/>
      <c r="I3" s="140"/>
      <c r="J3" s="140"/>
    </row>
    <row r="4" spans="1:10" s="3" customFormat="1" x14ac:dyDescent="0.25">
      <c r="A4" s="1"/>
      <c r="B4" s="141" t="s">
        <v>97</v>
      </c>
      <c r="C4" s="141"/>
      <c r="D4" s="141"/>
      <c r="E4" s="141"/>
      <c r="F4" s="141"/>
      <c r="G4" s="141"/>
      <c r="H4" s="141"/>
      <c r="I4" s="141"/>
      <c r="J4" s="141"/>
    </row>
    <row r="5" spans="1:10" s="3" customFormat="1" x14ac:dyDescent="0.25">
      <c r="A5" s="1"/>
      <c r="B5" t="s">
        <v>198</v>
      </c>
      <c r="C5"/>
      <c r="D5"/>
      <c r="E5"/>
      <c r="F5" s="5"/>
      <c r="G5" s="4"/>
      <c r="H5" s="4"/>
      <c r="I5" s="4"/>
      <c r="J5" s="49" t="s">
        <v>98</v>
      </c>
    </row>
    <row r="6" spans="1:10" s="3" customFormat="1" x14ac:dyDescent="0.2">
      <c r="A6" s="2"/>
      <c r="B6" s="9"/>
      <c r="C6" s="9"/>
      <c r="D6" s="9"/>
      <c r="E6" s="9"/>
    </row>
    <row r="7" spans="1:10" s="3" customFormat="1" ht="15.75" x14ac:dyDescent="0.25">
      <c r="A7" s="2"/>
      <c r="B7" s="139" t="s">
        <v>88</v>
      </c>
      <c r="C7" s="139"/>
      <c r="D7" s="139"/>
      <c r="E7" s="139"/>
      <c r="F7" s="139"/>
      <c r="G7" s="139"/>
      <c r="H7" s="139"/>
      <c r="I7" s="139"/>
      <c r="J7" s="139"/>
    </row>
    <row r="8" spans="1:10" s="3" customFormat="1" x14ac:dyDescent="0.25">
      <c r="A8" s="2"/>
      <c r="B8"/>
      <c r="C8"/>
      <c r="D8"/>
      <c r="E8"/>
    </row>
    <row r="9" spans="1:10" s="3" customFormat="1" x14ac:dyDescent="0.25">
      <c r="A9" s="1"/>
      <c r="B9"/>
      <c r="C9"/>
      <c r="D9"/>
      <c r="E9"/>
      <c r="F9" s="26"/>
      <c r="G9" s="26"/>
      <c r="H9" s="26"/>
      <c r="I9" s="26"/>
      <c r="J9" s="26"/>
    </row>
    <row r="10" spans="1:10" ht="15.75" thickBot="1" x14ac:dyDescent="0.3">
      <c r="A10" s="7"/>
    </row>
    <row r="11" spans="1:10" ht="45" customHeight="1" x14ac:dyDescent="0.25">
      <c r="A11" s="8"/>
      <c r="B11" s="137" t="s">
        <v>0</v>
      </c>
      <c r="C11" s="142" t="s">
        <v>3</v>
      </c>
      <c r="D11" s="146" t="s">
        <v>4</v>
      </c>
      <c r="E11" s="144" t="s">
        <v>1</v>
      </c>
      <c r="F11" s="149" t="s">
        <v>2</v>
      </c>
      <c r="G11" s="142" t="s">
        <v>109</v>
      </c>
      <c r="H11" s="109" t="s">
        <v>92</v>
      </c>
      <c r="I11" s="146" t="s">
        <v>93</v>
      </c>
      <c r="J11" s="107" t="s">
        <v>94</v>
      </c>
    </row>
    <row r="12" spans="1:10" s="9" customFormat="1" ht="15.75" thickBot="1" x14ac:dyDescent="0.3">
      <c r="A12" s="8"/>
      <c r="B12" s="138"/>
      <c r="C12" s="143"/>
      <c r="D12" s="148"/>
      <c r="E12" s="145">
        <v>0</v>
      </c>
      <c r="F12" s="150">
        <v>0</v>
      </c>
      <c r="G12" s="143">
        <v>0</v>
      </c>
      <c r="H12" s="82">
        <v>50</v>
      </c>
      <c r="I12" s="147"/>
      <c r="J12" s="108" t="s">
        <v>95</v>
      </c>
    </row>
    <row r="13" spans="1:10" x14ac:dyDescent="0.25">
      <c r="A13" s="106"/>
      <c r="B13" s="12">
        <v>1</v>
      </c>
      <c r="C13" s="54">
        <v>5</v>
      </c>
      <c r="D13" s="55" t="s">
        <v>52</v>
      </c>
      <c r="E13" s="54">
        <v>1981</v>
      </c>
      <c r="F13" s="87" t="s">
        <v>5</v>
      </c>
      <c r="G13" s="57">
        <v>170.51996285979573</v>
      </c>
      <c r="H13" s="13">
        <v>50</v>
      </c>
      <c r="I13" s="58">
        <v>0.29322080043561122</v>
      </c>
      <c r="J13" s="59">
        <v>50</v>
      </c>
    </row>
    <row r="14" spans="1:10" x14ac:dyDescent="0.25">
      <c r="A14" s="106"/>
      <c r="B14" s="14">
        <v>2</v>
      </c>
      <c r="C14" s="60">
        <v>21</v>
      </c>
      <c r="D14" s="61" t="s">
        <v>49</v>
      </c>
      <c r="E14" s="60">
        <v>1985</v>
      </c>
      <c r="F14" s="91" t="s">
        <v>6</v>
      </c>
      <c r="G14" s="57">
        <v>170.51996285979573</v>
      </c>
      <c r="H14" s="15">
        <v>50</v>
      </c>
      <c r="I14" s="64">
        <v>0.29322080043561122</v>
      </c>
      <c r="J14" s="65">
        <v>44.43751875334582</v>
      </c>
    </row>
    <row r="15" spans="1:10" x14ac:dyDescent="0.25">
      <c r="A15" s="106"/>
      <c r="B15" s="14">
        <v>3</v>
      </c>
      <c r="C15" s="60">
        <v>8</v>
      </c>
      <c r="D15" s="61" t="s">
        <v>186</v>
      </c>
      <c r="E15" s="60">
        <v>1965</v>
      </c>
      <c r="F15" s="91">
        <v>1</v>
      </c>
      <c r="G15" s="57">
        <v>170.51996285979573</v>
      </c>
      <c r="H15" s="15">
        <v>50</v>
      </c>
      <c r="I15" s="64">
        <v>0.29322080043561122</v>
      </c>
      <c r="J15" s="65">
        <v>42.314522119455056</v>
      </c>
    </row>
    <row r="16" spans="1:10" x14ac:dyDescent="0.25">
      <c r="A16" s="106"/>
      <c r="B16" s="14">
        <v>4</v>
      </c>
      <c r="C16" s="60">
        <v>29</v>
      </c>
      <c r="D16" s="61" t="s">
        <v>187</v>
      </c>
      <c r="E16" s="60">
        <v>1971</v>
      </c>
      <c r="F16" s="91">
        <v>1</v>
      </c>
      <c r="G16" s="57">
        <v>170.51996285979573</v>
      </c>
      <c r="H16" s="15">
        <v>50</v>
      </c>
      <c r="I16" s="64">
        <v>0.29322080043561122</v>
      </c>
      <c r="J16" s="65">
        <v>28.655050367546963</v>
      </c>
    </row>
    <row r="17" spans="1:10" x14ac:dyDescent="0.25">
      <c r="A17" s="106"/>
      <c r="B17" s="14">
        <v>5</v>
      </c>
      <c r="C17" s="60">
        <v>1</v>
      </c>
      <c r="D17" s="61" t="s">
        <v>60</v>
      </c>
      <c r="E17" s="60">
        <v>1983</v>
      </c>
      <c r="F17" s="91" t="s">
        <v>6</v>
      </c>
      <c r="G17" s="57">
        <v>170.51996285979573</v>
      </c>
      <c r="H17" s="15">
        <v>50</v>
      </c>
      <c r="I17" s="64">
        <v>0.29322080043561122</v>
      </c>
      <c r="J17" s="65">
        <v>26.245575823577454</v>
      </c>
    </row>
    <row r="18" spans="1:10" x14ac:dyDescent="0.25">
      <c r="A18" s="106"/>
      <c r="B18" s="14">
        <v>6</v>
      </c>
      <c r="C18" s="60">
        <v>17</v>
      </c>
      <c r="D18" s="61" t="s">
        <v>190</v>
      </c>
      <c r="E18" s="60">
        <v>1985</v>
      </c>
      <c r="F18" s="91">
        <v>1</v>
      </c>
      <c r="G18" s="57">
        <v>170.51996285979573</v>
      </c>
      <c r="H18" s="15">
        <v>50</v>
      </c>
      <c r="I18" s="64">
        <v>0.29322080043561122</v>
      </c>
      <c r="J18" s="65">
        <v>17.247481622651783</v>
      </c>
    </row>
    <row r="19" spans="1:10" x14ac:dyDescent="0.25">
      <c r="A19" s="106"/>
      <c r="B19" s="14">
        <v>7</v>
      </c>
      <c r="C19" s="60">
        <v>20</v>
      </c>
      <c r="D19" s="61" t="s">
        <v>69</v>
      </c>
      <c r="E19" s="60">
        <v>1969</v>
      </c>
      <c r="F19" s="91" t="s">
        <v>5</v>
      </c>
      <c r="G19" s="57">
        <v>170.51996285979573</v>
      </c>
      <c r="H19" s="15">
        <v>50</v>
      </c>
      <c r="I19" s="64">
        <v>0.29322080043561122</v>
      </c>
      <c r="J19" s="65">
        <v>16.251435429795041</v>
      </c>
    </row>
    <row r="20" spans="1:10" x14ac:dyDescent="0.25">
      <c r="A20" s="106"/>
      <c r="B20" s="14">
        <v>8</v>
      </c>
      <c r="C20" s="60">
        <v>19</v>
      </c>
      <c r="D20" s="61" t="s">
        <v>37</v>
      </c>
      <c r="E20" s="60">
        <v>1975</v>
      </c>
      <c r="F20" s="91" t="s">
        <v>5</v>
      </c>
      <c r="G20" s="57">
        <v>170.51996285979573</v>
      </c>
      <c r="H20" s="15">
        <v>50</v>
      </c>
      <c r="I20" s="64">
        <v>0.29322080043561122</v>
      </c>
      <c r="J20" s="65">
        <v>14.838007078682276</v>
      </c>
    </row>
    <row r="21" spans="1:10" x14ac:dyDescent="0.25">
      <c r="A21" s="106"/>
      <c r="B21" s="14">
        <v>9</v>
      </c>
      <c r="C21" s="60">
        <v>14</v>
      </c>
      <c r="D21" s="61" t="s">
        <v>27</v>
      </c>
      <c r="E21" s="60">
        <v>1973</v>
      </c>
      <c r="F21" s="91">
        <v>1</v>
      </c>
      <c r="G21" s="57">
        <v>170.51996285979573</v>
      </c>
      <c r="H21" s="15">
        <v>50</v>
      </c>
      <c r="I21" s="64">
        <v>0.29322080043561122</v>
      </c>
      <c r="J21" s="65">
        <v>14.579362918595153</v>
      </c>
    </row>
    <row r="22" spans="1:10" x14ac:dyDescent="0.25">
      <c r="A22" s="106"/>
      <c r="B22" s="14">
        <v>10</v>
      </c>
      <c r="C22" s="60">
        <v>26</v>
      </c>
      <c r="D22" s="61" t="s">
        <v>138</v>
      </c>
      <c r="E22" s="60">
        <v>1971</v>
      </c>
      <c r="F22" s="91">
        <v>1</v>
      </c>
      <c r="G22" s="57">
        <v>170.51996285979573</v>
      </c>
      <c r="H22" s="15">
        <v>50</v>
      </c>
      <c r="I22" s="64">
        <v>0.29322080043561122</v>
      </c>
      <c r="J22" s="65">
        <v>14.099723995422508</v>
      </c>
    </row>
    <row r="23" spans="1:10" x14ac:dyDescent="0.25">
      <c r="A23" s="106"/>
      <c r="B23" s="14">
        <v>11</v>
      </c>
      <c r="C23" s="60">
        <v>23</v>
      </c>
      <c r="D23" s="61" t="s">
        <v>31</v>
      </c>
      <c r="E23" s="60">
        <v>1972</v>
      </c>
      <c r="F23" s="91">
        <v>1</v>
      </c>
      <c r="G23" s="57">
        <v>170.51996285979573</v>
      </c>
      <c r="H23" s="15">
        <v>50</v>
      </c>
      <c r="I23" s="64">
        <v>0.29322080043561122</v>
      </c>
      <c r="J23" s="65">
        <v>14.006171324362832</v>
      </c>
    </row>
    <row r="24" spans="1:10" x14ac:dyDescent="0.25">
      <c r="A24" s="106"/>
      <c r="B24" s="14">
        <v>12</v>
      </c>
      <c r="C24" s="60">
        <v>15</v>
      </c>
      <c r="D24" s="61" t="s">
        <v>75</v>
      </c>
      <c r="E24" s="60">
        <v>1967</v>
      </c>
      <c r="F24" s="91">
        <v>1</v>
      </c>
      <c r="G24" s="57">
        <v>170.51996285979573</v>
      </c>
      <c r="H24" s="15">
        <v>50</v>
      </c>
      <c r="I24" s="64">
        <v>0.29322080043561122</v>
      </c>
      <c r="J24" s="65">
        <v>13.939347987891635</v>
      </c>
    </row>
    <row r="25" spans="1:10" x14ac:dyDescent="0.25">
      <c r="A25" s="106"/>
      <c r="B25" s="14">
        <v>13</v>
      </c>
      <c r="C25" s="60">
        <v>16</v>
      </c>
      <c r="D25" s="61" t="s">
        <v>136</v>
      </c>
      <c r="E25" s="60">
        <v>1985</v>
      </c>
      <c r="F25" s="91">
        <v>1</v>
      </c>
      <c r="G25" s="57">
        <v>170.51996285979573</v>
      </c>
      <c r="H25" s="15">
        <v>50</v>
      </c>
      <c r="I25" s="64">
        <v>0.29322080043561122</v>
      </c>
      <c r="J25" s="65">
        <v>7.8584243690127344</v>
      </c>
    </row>
    <row r="26" spans="1:10" x14ac:dyDescent="0.25">
      <c r="A26" s="106"/>
      <c r="B26" s="14">
        <v>14</v>
      </c>
      <c r="C26" s="60">
        <v>2</v>
      </c>
      <c r="D26" s="61" t="s">
        <v>188</v>
      </c>
      <c r="E26" s="60">
        <v>1973</v>
      </c>
      <c r="F26" s="91">
        <v>1</v>
      </c>
      <c r="G26" s="57">
        <v>170.51996285979573</v>
      </c>
      <c r="H26" s="15">
        <v>50</v>
      </c>
      <c r="I26" s="64">
        <v>0.29322080043561122</v>
      </c>
      <c r="J26" s="65">
        <v>7.7184862510209635</v>
      </c>
    </row>
    <row r="27" spans="1:10" x14ac:dyDescent="0.25">
      <c r="A27" s="106"/>
      <c r="B27" s="14">
        <v>15</v>
      </c>
      <c r="C27" s="60">
        <v>4</v>
      </c>
      <c r="D27" s="61" t="s">
        <v>113</v>
      </c>
      <c r="E27" s="60">
        <v>1986</v>
      </c>
      <c r="F27" s="91">
        <v>1</v>
      </c>
      <c r="G27" s="57">
        <v>170.51996285979573</v>
      </c>
      <c r="H27" s="15">
        <v>50</v>
      </c>
      <c r="I27" s="64">
        <v>0.29322080043561122</v>
      </c>
      <c r="J27" s="65">
        <v>7.5142934930574468</v>
      </c>
    </row>
    <row r="28" spans="1:10" x14ac:dyDescent="0.25">
      <c r="A28" s="106"/>
      <c r="B28" s="14">
        <v>16</v>
      </c>
      <c r="C28" s="60">
        <v>25</v>
      </c>
      <c r="D28" s="61" t="s">
        <v>139</v>
      </c>
      <c r="E28" s="60">
        <v>1974</v>
      </c>
      <c r="F28" s="91">
        <v>1</v>
      </c>
      <c r="G28" s="57">
        <v>170.51996285979573</v>
      </c>
      <c r="H28" s="15">
        <v>50</v>
      </c>
      <c r="I28" s="64">
        <v>0.29322080043561122</v>
      </c>
      <c r="J28" s="65">
        <v>6.2755240947454389</v>
      </c>
    </row>
    <row r="29" spans="1:10" x14ac:dyDescent="0.25">
      <c r="A29" s="106"/>
      <c r="B29" s="14">
        <v>17</v>
      </c>
      <c r="C29" s="60">
        <v>9</v>
      </c>
      <c r="D29" s="61" t="s">
        <v>189</v>
      </c>
      <c r="E29" s="60">
        <v>1981</v>
      </c>
      <c r="F29" s="91">
        <v>1</v>
      </c>
      <c r="G29" s="57">
        <v>170.51996285979573</v>
      </c>
      <c r="H29" s="15">
        <v>50</v>
      </c>
      <c r="I29" s="64">
        <v>0.29322080043561122</v>
      </c>
      <c r="J29" s="65">
        <v>6.0408296169961835</v>
      </c>
    </row>
    <row r="30" spans="1:10" x14ac:dyDescent="0.25">
      <c r="A30" s="106"/>
      <c r="B30" s="14">
        <v>18</v>
      </c>
      <c r="C30" s="60">
        <v>7</v>
      </c>
      <c r="D30" s="61" t="s">
        <v>165</v>
      </c>
      <c r="E30" s="60">
        <v>1978</v>
      </c>
      <c r="F30" s="91" t="s">
        <v>5</v>
      </c>
      <c r="G30" s="57">
        <v>170.51996285979573</v>
      </c>
      <c r="H30" s="15">
        <v>50</v>
      </c>
      <c r="I30" s="64">
        <v>0.29322080043561122</v>
      </c>
      <c r="J30" s="65">
        <v>2.7712636572132836</v>
      </c>
    </row>
    <row r="31" spans="1:10" x14ac:dyDescent="0.25">
      <c r="A31" s="106"/>
      <c r="B31" s="14">
        <v>19</v>
      </c>
      <c r="C31" s="60">
        <v>3</v>
      </c>
      <c r="D31" s="61" t="s">
        <v>78</v>
      </c>
      <c r="E31" s="60">
        <v>1982</v>
      </c>
      <c r="F31" s="91">
        <v>1</v>
      </c>
      <c r="G31" s="57">
        <v>170.51996285979573</v>
      </c>
      <c r="H31" s="15">
        <v>50</v>
      </c>
      <c r="I31" s="64">
        <v>0.29322080043561122</v>
      </c>
      <c r="J31" s="65">
        <v>0</v>
      </c>
    </row>
    <row r="32" spans="1:10" x14ac:dyDescent="0.25">
      <c r="A32" s="106"/>
      <c r="B32" s="14">
        <v>20</v>
      </c>
      <c r="C32" s="60">
        <v>6</v>
      </c>
      <c r="D32" s="61" t="s">
        <v>61</v>
      </c>
      <c r="E32" s="60">
        <v>1980</v>
      </c>
      <c r="F32" s="91" t="s">
        <v>5</v>
      </c>
      <c r="G32" s="57">
        <v>170.51996285979573</v>
      </c>
      <c r="H32" s="15">
        <v>50</v>
      </c>
      <c r="I32" s="64">
        <v>0.29322080043561122</v>
      </c>
      <c r="J32" s="65">
        <v>0</v>
      </c>
    </row>
    <row r="33" spans="1:10" x14ac:dyDescent="0.25">
      <c r="A33" s="106"/>
      <c r="B33" s="14">
        <v>21</v>
      </c>
      <c r="C33" s="60">
        <v>10</v>
      </c>
      <c r="D33" s="61" t="s">
        <v>199</v>
      </c>
      <c r="E33" s="60">
        <v>1983</v>
      </c>
      <c r="F33" s="91">
        <v>2</v>
      </c>
      <c r="G33" s="57">
        <v>170.51996285979573</v>
      </c>
      <c r="H33" s="15">
        <v>50</v>
      </c>
      <c r="I33" s="64">
        <v>0.29322080043561122</v>
      </c>
      <c r="J33" s="65">
        <v>0</v>
      </c>
    </row>
    <row r="34" spans="1:10" x14ac:dyDescent="0.25">
      <c r="A34" s="106"/>
      <c r="B34" s="14">
        <v>22</v>
      </c>
      <c r="C34" s="60">
        <v>11</v>
      </c>
      <c r="D34" s="61" t="s">
        <v>200</v>
      </c>
      <c r="E34" s="60">
        <v>1981</v>
      </c>
      <c r="F34" s="91">
        <v>2</v>
      </c>
      <c r="G34" s="57">
        <v>170.51996285979573</v>
      </c>
      <c r="H34" s="15">
        <v>50</v>
      </c>
      <c r="I34" s="64">
        <v>0.29322080043561122</v>
      </c>
      <c r="J34" s="65">
        <v>0</v>
      </c>
    </row>
    <row r="35" spans="1:10" x14ac:dyDescent="0.25">
      <c r="A35" s="106"/>
      <c r="B35" s="14">
        <v>23</v>
      </c>
      <c r="C35" s="60">
        <v>12</v>
      </c>
      <c r="D35" s="61" t="s">
        <v>47</v>
      </c>
      <c r="E35" s="60">
        <v>1969</v>
      </c>
      <c r="F35" s="91" t="s">
        <v>5</v>
      </c>
      <c r="G35" s="57">
        <v>170.51996285979573</v>
      </c>
      <c r="H35" s="15">
        <v>50</v>
      </c>
      <c r="I35" s="64">
        <v>0.29322080043561122</v>
      </c>
      <c r="J35" s="65">
        <v>0</v>
      </c>
    </row>
    <row r="36" spans="1:10" x14ac:dyDescent="0.25">
      <c r="A36" s="106"/>
      <c r="B36" s="14">
        <v>24</v>
      </c>
      <c r="C36" s="60">
        <v>13</v>
      </c>
      <c r="D36" s="61" t="s">
        <v>42</v>
      </c>
      <c r="E36" s="60">
        <v>1977</v>
      </c>
      <c r="F36" s="91" t="s">
        <v>5</v>
      </c>
      <c r="G36" s="57">
        <v>170.51996285979573</v>
      </c>
      <c r="H36" s="15">
        <v>50</v>
      </c>
      <c r="I36" s="64">
        <v>0.29322080043561122</v>
      </c>
      <c r="J36" s="65">
        <v>0</v>
      </c>
    </row>
    <row r="37" spans="1:10" x14ac:dyDescent="0.25">
      <c r="A37" s="106"/>
      <c r="B37" s="14">
        <v>25</v>
      </c>
      <c r="C37" s="60">
        <v>18</v>
      </c>
      <c r="D37" s="61" t="s">
        <v>45</v>
      </c>
      <c r="E37" s="60">
        <v>1982</v>
      </c>
      <c r="F37" s="91">
        <v>1</v>
      </c>
      <c r="G37" s="57">
        <v>170.51996285979573</v>
      </c>
      <c r="H37" s="15">
        <v>50</v>
      </c>
      <c r="I37" s="64">
        <v>0.29322080043561122</v>
      </c>
      <c r="J37" s="65">
        <v>0</v>
      </c>
    </row>
    <row r="38" spans="1:10" x14ac:dyDescent="0.25">
      <c r="A38" s="106"/>
      <c r="B38" s="14">
        <v>26</v>
      </c>
      <c r="C38" s="60">
        <v>22</v>
      </c>
      <c r="D38" s="61" t="s">
        <v>119</v>
      </c>
      <c r="E38" s="60">
        <v>1979</v>
      </c>
      <c r="F38" s="91">
        <v>1</v>
      </c>
      <c r="G38" s="57">
        <v>170.51996285979573</v>
      </c>
      <c r="H38" s="15">
        <v>50</v>
      </c>
      <c r="I38" s="64">
        <v>0.29322080043561122</v>
      </c>
      <c r="J38" s="65">
        <v>0</v>
      </c>
    </row>
    <row r="39" spans="1:10" x14ac:dyDescent="0.25">
      <c r="A39" s="106"/>
      <c r="B39" s="14">
        <v>27</v>
      </c>
      <c r="C39" s="60">
        <v>24</v>
      </c>
      <c r="D39" s="61" t="s">
        <v>111</v>
      </c>
      <c r="E39" s="60">
        <v>1989</v>
      </c>
      <c r="F39" s="91" t="s">
        <v>5</v>
      </c>
      <c r="G39" s="57">
        <v>170.51996285979573</v>
      </c>
      <c r="H39" s="15">
        <v>50</v>
      </c>
      <c r="I39" s="64">
        <v>0.29322080043561122</v>
      </c>
      <c r="J39" s="65">
        <v>0</v>
      </c>
    </row>
    <row r="40" spans="1:10" x14ac:dyDescent="0.25">
      <c r="A40" s="106"/>
      <c r="B40" s="14">
        <v>28</v>
      </c>
      <c r="C40" s="60">
        <v>27</v>
      </c>
      <c r="D40" s="61" t="s">
        <v>201</v>
      </c>
      <c r="E40" s="60">
        <v>1980</v>
      </c>
      <c r="F40" s="91">
        <v>3</v>
      </c>
      <c r="G40" s="57">
        <v>170.51996285979573</v>
      </c>
      <c r="H40" s="15">
        <v>50</v>
      </c>
      <c r="I40" s="64">
        <v>0.29322080043561122</v>
      </c>
      <c r="J40" s="65">
        <v>0</v>
      </c>
    </row>
    <row r="41" spans="1:10" x14ac:dyDescent="0.25">
      <c r="A41" s="106"/>
      <c r="B41" s="14">
        <v>29</v>
      </c>
      <c r="C41" s="60">
        <v>28</v>
      </c>
      <c r="D41" s="61" t="s">
        <v>148</v>
      </c>
      <c r="E41" s="60">
        <v>1980</v>
      </c>
      <c r="F41" s="91" t="s">
        <v>6</v>
      </c>
      <c r="G41" s="57">
        <v>170.51996285979573</v>
      </c>
      <c r="H41" s="15">
        <v>50</v>
      </c>
      <c r="I41" s="64">
        <v>0.29322080043561122</v>
      </c>
      <c r="J41" s="65">
        <v>0</v>
      </c>
    </row>
    <row r="42" spans="1:10" x14ac:dyDescent="0.25">
      <c r="A42" s="106"/>
      <c r="B42" s="14">
        <v>30</v>
      </c>
      <c r="C42" s="60">
        <v>30</v>
      </c>
      <c r="D42" s="61" t="s">
        <v>194</v>
      </c>
      <c r="E42" s="60">
        <v>1965</v>
      </c>
      <c r="F42" s="91">
        <v>1</v>
      </c>
      <c r="G42" s="57">
        <v>170.51996285979573</v>
      </c>
      <c r="H42" s="15">
        <v>50</v>
      </c>
      <c r="I42" s="64">
        <v>0.29322080043561122</v>
      </c>
      <c r="J42" s="65">
        <v>0</v>
      </c>
    </row>
    <row r="43" spans="1:10" x14ac:dyDescent="0.25">
      <c r="A43" s="106"/>
      <c r="B43" s="14">
        <v>31</v>
      </c>
      <c r="C43" s="60">
        <v>31</v>
      </c>
      <c r="D43" s="61" t="s">
        <v>48</v>
      </c>
      <c r="E43" s="60">
        <v>1982</v>
      </c>
      <c r="F43" s="91" t="s">
        <v>5</v>
      </c>
      <c r="G43" s="57">
        <v>170.51996285979573</v>
      </c>
      <c r="H43" s="15">
        <v>50</v>
      </c>
      <c r="I43" s="64">
        <v>0.29322080043561122</v>
      </c>
      <c r="J43" s="65">
        <v>0</v>
      </c>
    </row>
    <row r="44" spans="1:10" x14ac:dyDescent="0.25">
      <c r="A44" s="106"/>
      <c r="B44" s="14">
        <v>32</v>
      </c>
      <c r="C44" s="60">
        <v>32</v>
      </c>
      <c r="D44" s="61" t="s">
        <v>195</v>
      </c>
      <c r="E44" s="60">
        <v>1972</v>
      </c>
      <c r="F44" s="91" t="s">
        <v>6</v>
      </c>
      <c r="G44" s="57">
        <v>170.51996285979573</v>
      </c>
      <c r="H44" s="15">
        <v>50</v>
      </c>
      <c r="I44" s="64">
        <v>0.29322080043561122</v>
      </c>
      <c r="J44" s="65">
        <v>0</v>
      </c>
    </row>
    <row r="45" spans="1:10" x14ac:dyDescent="0.25">
      <c r="A45" s="106"/>
      <c r="B45" s="14">
        <v>33</v>
      </c>
      <c r="C45" s="60">
        <v>33</v>
      </c>
      <c r="D45" s="61" t="s">
        <v>196</v>
      </c>
      <c r="E45" s="60">
        <v>1963</v>
      </c>
      <c r="F45" s="91" t="s">
        <v>5</v>
      </c>
      <c r="G45" s="57">
        <v>170.51996285979573</v>
      </c>
      <c r="H45" s="15">
        <v>50</v>
      </c>
      <c r="I45" s="64">
        <v>0.29322080043561122</v>
      </c>
      <c r="J45" s="65">
        <v>0</v>
      </c>
    </row>
    <row r="46" spans="1:10" x14ac:dyDescent="0.25">
      <c r="A46" s="106"/>
      <c r="B46" s="14">
        <v>34</v>
      </c>
      <c r="C46" s="60">
        <v>34</v>
      </c>
      <c r="D46" s="61" t="s">
        <v>110</v>
      </c>
      <c r="E46" s="60">
        <v>1973</v>
      </c>
      <c r="F46" s="91">
        <v>1</v>
      </c>
      <c r="G46" s="57">
        <v>170.51996285979573</v>
      </c>
      <c r="H46" s="15">
        <v>50</v>
      </c>
      <c r="I46" s="64">
        <v>0.29322080043561122</v>
      </c>
      <c r="J46" s="65">
        <v>0</v>
      </c>
    </row>
    <row r="47" spans="1:10" x14ac:dyDescent="0.25">
      <c r="A47" s="106"/>
      <c r="B47" s="14">
        <v>35</v>
      </c>
      <c r="C47" s="60">
        <v>35</v>
      </c>
      <c r="D47" s="61" t="s">
        <v>156</v>
      </c>
      <c r="E47" s="60">
        <v>1982</v>
      </c>
      <c r="F47" s="91">
        <v>1</v>
      </c>
      <c r="G47" s="57">
        <v>170.51996285979573</v>
      </c>
      <c r="H47" s="15">
        <v>50</v>
      </c>
      <c r="I47" s="64">
        <v>0.29322080043561122</v>
      </c>
      <c r="J47" s="65">
        <v>0</v>
      </c>
    </row>
    <row r="48" spans="1:10" ht="12.75" customHeight="1" x14ac:dyDescent="0.25"/>
    <row r="49" spans="1:11" ht="12.75" customHeight="1" x14ac:dyDescent="0.25"/>
    <row r="50" spans="1:11" ht="12.75" customHeight="1" x14ac:dyDescent="0.25"/>
    <row r="51" spans="1:11" ht="12.75" customHeight="1" x14ac:dyDescent="0.25"/>
    <row r="52" spans="1:11" ht="12.75" customHeight="1" x14ac:dyDescent="0.25"/>
    <row r="53" spans="1:11" ht="12.75" customHeight="1" x14ac:dyDescent="0.25"/>
    <row r="54" spans="1:11" s="17" customFormat="1" ht="12.75" customHeight="1" x14ac:dyDescent="0.25">
      <c r="A54" s="6"/>
      <c r="B54"/>
      <c r="C54"/>
      <c r="D54"/>
      <c r="E54"/>
      <c r="F54"/>
      <c r="G54"/>
      <c r="H54"/>
      <c r="I54"/>
      <c r="J54"/>
      <c r="K54"/>
    </row>
    <row r="55" spans="1:11" ht="13.5" customHeight="1" x14ac:dyDescent="0.25"/>
  </sheetData>
  <mergeCells count="11">
    <mergeCell ref="B7:J7"/>
    <mergeCell ref="B2:J2"/>
    <mergeCell ref="B3:J3"/>
    <mergeCell ref="B4:J4"/>
    <mergeCell ref="I11:I12"/>
    <mergeCell ref="E11:E12"/>
    <mergeCell ref="F11:F12"/>
    <mergeCell ref="G11:G12"/>
    <mergeCell ref="B11:B12"/>
    <mergeCell ref="C11:C12"/>
    <mergeCell ref="D11:D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4"/>
  <sheetViews>
    <sheetView workbookViewId="0">
      <selection activeCell="L18" sqref="H17:N117"/>
    </sheetView>
  </sheetViews>
  <sheetFormatPr defaultRowHeight="15" x14ac:dyDescent="0.25"/>
  <cols>
    <col min="1" max="1" width="2.7109375" style="6" customWidth="1"/>
    <col min="2" max="3" width="6.7109375" customWidth="1"/>
    <col min="4" max="4" width="35.7109375" customWidth="1"/>
    <col min="5" max="6" width="7.7109375" customWidth="1"/>
    <col min="7" max="7" width="13.7109375" hidden="1" customWidth="1"/>
    <col min="8" max="8" width="14" hidden="1" customWidth="1"/>
    <col min="9" max="9" width="13.5703125" hidden="1" customWidth="1"/>
    <col min="10" max="10" width="11.7109375" customWidth="1"/>
    <col min="11" max="11" width="11.7109375" hidden="1" customWidth="1"/>
    <col min="12" max="13" width="9.140625" customWidth="1"/>
    <col min="14" max="14" width="16.85546875" customWidth="1"/>
  </cols>
  <sheetData>
    <row r="1" spans="1:14" s="3" customFormat="1" ht="12.75" x14ac:dyDescent="0.2">
      <c r="A1" s="1"/>
    </row>
    <row r="2" spans="1:14" s="3" customFormat="1" ht="18" x14ac:dyDescent="0.25">
      <c r="A2" s="1"/>
      <c r="B2" s="140" t="s">
        <v>96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3" customFormat="1" ht="18" x14ac:dyDescent="0.25">
      <c r="A3" s="1"/>
      <c r="B3" s="140" t="s">
        <v>209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</row>
    <row r="4" spans="1:14" s="3" customFormat="1" x14ac:dyDescent="0.25">
      <c r="A4" s="1"/>
      <c r="B4" s="141" t="s">
        <v>97</v>
      </c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</row>
    <row r="5" spans="1:14" s="3" customFormat="1" x14ac:dyDescent="0.25">
      <c r="A5" s="1"/>
      <c r="B5" t="s">
        <v>210</v>
      </c>
      <c r="C5"/>
      <c r="D5"/>
      <c r="E5"/>
      <c r="F5" s="5"/>
      <c r="G5" s="4"/>
      <c r="H5" s="4"/>
      <c r="I5" s="4"/>
      <c r="J5" s="4"/>
      <c r="K5" s="4"/>
      <c r="L5" s="4"/>
      <c r="M5" s="4"/>
      <c r="N5" s="49" t="s">
        <v>211</v>
      </c>
    </row>
    <row r="6" spans="1:14" s="3" customFormat="1" x14ac:dyDescent="0.2">
      <c r="A6" s="2"/>
      <c r="B6" s="9"/>
      <c r="C6" s="9"/>
      <c r="D6" s="9"/>
      <c r="E6" s="9"/>
    </row>
    <row r="7" spans="1:14" s="3" customFormat="1" ht="15.75" x14ac:dyDescent="0.25">
      <c r="A7" s="2"/>
      <c r="B7" s="139" t="s">
        <v>88</v>
      </c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</row>
    <row r="8" spans="1:14" s="3" customFormat="1" x14ac:dyDescent="0.25">
      <c r="A8" s="2"/>
      <c r="B8"/>
      <c r="C8"/>
      <c r="D8"/>
      <c r="E8"/>
    </row>
    <row r="9" spans="1:14" s="3" customFormat="1" x14ac:dyDescent="0.25">
      <c r="A9" s="1"/>
      <c r="B9"/>
      <c r="C9"/>
      <c r="D9"/>
      <c r="E9"/>
      <c r="F9" s="26"/>
      <c r="G9" s="26"/>
      <c r="H9" s="26"/>
      <c r="I9" s="26"/>
      <c r="J9" s="26"/>
      <c r="K9" s="26"/>
      <c r="L9" s="26"/>
      <c r="M9" s="26"/>
      <c r="N9" s="26"/>
    </row>
    <row r="10" spans="1:14" ht="15.75" thickBot="1" x14ac:dyDescent="0.3">
      <c r="A10" s="7"/>
    </row>
    <row r="11" spans="1:14" ht="45" customHeight="1" x14ac:dyDescent="0.25">
      <c r="A11" s="8"/>
      <c r="B11" s="137" t="s">
        <v>0</v>
      </c>
      <c r="C11" s="142" t="s">
        <v>3</v>
      </c>
      <c r="D11" s="146" t="s">
        <v>4</v>
      </c>
      <c r="E11" s="144" t="s">
        <v>1</v>
      </c>
      <c r="F11" s="149" t="s">
        <v>2</v>
      </c>
      <c r="G11" s="151" t="s">
        <v>89</v>
      </c>
      <c r="H11" s="144" t="s">
        <v>90</v>
      </c>
      <c r="I11" s="142" t="s">
        <v>91</v>
      </c>
      <c r="J11" s="142" t="s">
        <v>109</v>
      </c>
      <c r="L11" s="118" t="s">
        <v>92</v>
      </c>
      <c r="M11" s="146" t="s">
        <v>93</v>
      </c>
      <c r="N11" s="116" t="s">
        <v>94</v>
      </c>
    </row>
    <row r="12" spans="1:14" s="9" customFormat="1" ht="15.75" thickBot="1" x14ac:dyDescent="0.3">
      <c r="A12" s="8"/>
      <c r="B12" s="138"/>
      <c r="C12" s="143"/>
      <c r="D12" s="148"/>
      <c r="E12" s="145">
        <v>0</v>
      </c>
      <c r="F12" s="150">
        <v>0</v>
      </c>
      <c r="G12" s="152"/>
      <c r="H12" s="145"/>
      <c r="I12" s="143"/>
      <c r="J12" s="143">
        <v>0</v>
      </c>
      <c r="L12" s="82">
        <v>50</v>
      </c>
      <c r="M12" s="147"/>
      <c r="N12" s="117" t="s">
        <v>95</v>
      </c>
    </row>
    <row r="13" spans="1:14" s="9" customFormat="1" hidden="1" x14ac:dyDescent="0.25">
      <c r="A13" s="10"/>
      <c r="B13" s="85"/>
      <c r="C13" s="17"/>
      <c r="D13" s="17"/>
      <c r="E13" s="17"/>
      <c r="F13" s="84"/>
    </row>
    <row r="14" spans="1:14" s="9" customFormat="1" hidden="1" x14ac:dyDescent="0.25">
      <c r="A14" s="10"/>
      <c r="B14" s="85"/>
      <c r="C14" s="17"/>
      <c r="D14" s="17"/>
      <c r="E14" s="17"/>
      <c r="F14" s="84"/>
      <c r="L14" s="53"/>
      <c r="M14" s="53"/>
      <c r="N14" s="53"/>
    </row>
    <row r="15" spans="1:14" s="9" customFormat="1" hidden="1" x14ac:dyDescent="0.25">
      <c r="A15" s="10"/>
      <c r="B15" s="85"/>
      <c r="C15" s="17"/>
      <c r="D15" s="17">
        <v>1</v>
      </c>
      <c r="E15" s="17">
        <v>2</v>
      </c>
      <c r="F15" s="84">
        <v>3</v>
      </c>
      <c r="G15" s="17">
        <v>4</v>
      </c>
      <c r="H15" s="17">
        <v>5</v>
      </c>
      <c r="I15" s="84">
        <v>6</v>
      </c>
      <c r="J15" s="17">
        <v>7</v>
      </c>
      <c r="K15" s="17">
        <v>8</v>
      </c>
      <c r="L15" s="84">
        <v>9</v>
      </c>
      <c r="M15" s="17">
        <v>10</v>
      </c>
      <c r="N15" s="17">
        <v>11</v>
      </c>
    </row>
    <row r="16" spans="1:14" s="9" customFormat="1" hidden="1" x14ac:dyDescent="0.25">
      <c r="A16" s="10"/>
      <c r="B16" s="85"/>
      <c r="C16" s="17"/>
      <c r="D16" s="17"/>
      <c r="E16" s="17"/>
      <c r="F16" s="84"/>
      <c r="L16" s="53"/>
      <c r="M16" s="53"/>
      <c r="N16" s="53"/>
    </row>
    <row r="17" spans="1:14" ht="15.75" hidden="1" thickBot="1" x14ac:dyDescent="0.3">
      <c r="B17" s="85"/>
      <c r="C17" s="17"/>
      <c r="D17" s="17"/>
      <c r="E17" s="17"/>
      <c r="F17" s="84"/>
      <c r="L17" s="11">
        <f>L12</f>
        <v>50</v>
      </c>
      <c r="M17" s="115">
        <f>IF(K117="",0,L12/K117)</f>
        <v>0.31138195210559932</v>
      </c>
      <c r="N17" s="115"/>
    </row>
    <row r="18" spans="1:14" x14ac:dyDescent="0.25">
      <c r="A18" s="115"/>
      <c r="B18" s="12">
        <v>1</v>
      </c>
      <c r="C18" s="54">
        <v>19</v>
      </c>
      <c r="D18" s="55" t="s">
        <v>164</v>
      </c>
      <c r="E18" s="54">
        <v>1984</v>
      </c>
      <c r="F18" s="87" t="s">
        <v>5</v>
      </c>
      <c r="G18" s="88"/>
      <c r="H18" s="56">
        <v>160.57449592660862</v>
      </c>
      <c r="I18" s="89">
        <v>160.57449592660862</v>
      </c>
      <c r="J18" s="56">
        <v>160.57449592660862</v>
      </c>
      <c r="K18" s="57">
        <f>IF(J18=0,K17,IF(J18&gt;K17,J18,K17))</f>
        <v>160.57449592660862</v>
      </c>
      <c r="L18" s="13">
        <f t="shared" ref="L18:M33" si="0">L17</f>
        <v>50</v>
      </c>
      <c r="M18" s="58">
        <f t="shared" si="0"/>
        <v>0.31138195210559932</v>
      </c>
      <c r="N18" s="59">
        <f t="shared" ref="N18:N81" si="1">IF(I18="","",I18*M18)</f>
        <v>50</v>
      </c>
    </row>
    <row r="19" spans="1:14" x14ac:dyDescent="0.25">
      <c r="A19" s="115"/>
      <c r="B19" s="14">
        <v>2</v>
      </c>
      <c r="C19" s="60">
        <v>4</v>
      </c>
      <c r="D19" s="61" t="s">
        <v>165</v>
      </c>
      <c r="E19" s="60">
        <v>1978</v>
      </c>
      <c r="F19" s="91" t="s">
        <v>5</v>
      </c>
      <c r="G19" s="92"/>
      <c r="H19" s="63">
        <v>124.93506493506493</v>
      </c>
      <c r="I19" s="93">
        <v>124.93506493506493</v>
      </c>
      <c r="J19" s="63">
        <v>124.93506493506493</v>
      </c>
      <c r="K19" s="57">
        <f t="shared" ref="K19:K82" si="2">IF(J19=0,K18,IF(J19&gt;K18,J19,K18))</f>
        <v>160.57449592660862</v>
      </c>
      <c r="L19" s="15">
        <f t="shared" si="0"/>
        <v>50</v>
      </c>
      <c r="M19" s="64">
        <f t="shared" si="0"/>
        <v>0.31138195210559932</v>
      </c>
      <c r="N19" s="65">
        <f t="shared" si="1"/>
        <v>38.902524405920332</v>
      </c>
    </row>
    <row r="20" spans="1:14" x14ac:dyDescent="0.25">
      <c r="A20" s="115"/>
      <c r="B20" s="14">
        <v>3</v>
      </c>
      <c r="C20" s="60">
        <v>15</v>
      </c>
      <c r="D20" s="61" t="s">
        <v>146</v>
      </c>
      <c r="E20" s="60">
        <v>1978</v>
      </c>
      <c r="F20" s="91" t="s">
        <v>6</v>
      </c>
      <c r="G20" s="92"/>
      <c r="H20" s="63">
        <v>122.58938244853738</v>
      </c>
      <c r="I20" s="93">
        <v>122.58938244853738</v>
      </c>
      <c r="J20" s="63">
        <v>122.58938244853738</v>
      </c>
      <c r="K20" s="57">
        <f t="shared" si="2"/>
        <v>160.57449592660862</v>
      </c>
      <c r="L20" s="15">
        <f t="shared" si="0"/>
        <v>50</v>
      </c>
      <c r="M20" s="64">
        <f t="shared" si="0"/>
        <v>0.31138195210559932</v>
      </c>
      <c r="N20" s="65">
        <f t="shared" si="1"/>
        <v>38.172121214245465</v>
      </c>
    </row>
    <row r="21" spans="1:14" x14ac:dyDescent="0.25">
      <c r="A21" s="115"/>
      <c r="B21" s="14">
        <v>4</v>
      </c>
      <c r="C21" s="60">
        <v>16</v>
      </c>
      <c r="D21" s="61" t="s">
        <v>147</v>
      </c>
      <c r="E21" s="60">
        <v>1981</v>
      </c>
      <c r="F21" s="91">
        <v>1</v>
      </c>
      <c r="G21" s="92"/>
      <c r="H21" s="63">
        <v>100.4212688719731</v>
      </c>
      <c r="I21" s="93">
        <v>100.4212688719731</v>
      </c>
      <c r="J21" s="63">
        <v>100.4212688719731</v>
      </c>
      <c r="K21" s="57">
        <f t="shared" si="2"/>
        <v>160.57449592660862</v>
      </c>
      <c r="L21" s="15">
        <f t="shared" si="0"/>
        <v>50</v>
      </c>
      <c r="M21" s="64">
        <f t="shared" si="0"/>
        <v>0.31138195210559932</v>
      </c>
      <c r="N21" s="65">
        <f t="shared" si="1"/>
        <v>31.26937073427624</v>
      </c>
    </row>
    <row r="22" spans="1:14" x14ac:dyDescent="0.25">
      <c r="A22" s="115"/>
      <c r="B22" s="14">
        <v>5</v>
      </c>
      <c r="C22" s="60">
        <v>14</v>
      </c>
      <c r="D22" s="61" t="s">
        <v>145</v>
      </c>
      <c r="E22" s="60">
        <v>1978</v>
      </c>
      <c r="F22" s="91" t="s">
        <v>6</v>
      </c>
      <c r="G22" s="92"/>
      <c r="H22" s="63">
        <v>97.532467532467535</v>
      </c>
      <c r="I22" s="93">
        <v>97.532467532467535</v>
      </c>
      <c r="J22" s="63">
        <v>97.532467532467535</v>
      </c>
      <c r="K22" s="57">
        <f t="shared" si="2"/>
        <v>160.57449592660862</v>
      </c>
      <c r="L22" s="15">
        <f t="shared" si="0"/>
        <v>50</v>
      </c>
      <c r="M22" s="64">
        <f t="shared" si="0"/>
        <v>0.31138195210559932</v>
      </c>
      <c r="N22" s="65">
        <f t="shared" si="1"/>
        <v>30.369850133935728</v>
      </c>
    </row>
    <row r="23" spans="1:14" x14ac:dyDescent="0.25">
      <c r="A23" s="115"/>
      <c r="B23" s="14">
        <v>6</v>
      </c>
      <c r="C23" s="60">
        <v>17</v>
      </c>
      <c r="D23" s="61" t="s">
        <v>161</v>
      </c>
      <c r="E23" s="60">
        <v>1978</v>
      </c>
      <c r="F23" s="91">
        <v>1</v>
      </c>
      <c r="G23" s="92"/>
      <c r="H23" s="63">
        <v>77.477170716607333</v>
      </c>
      <c r="I23" s="93">
        <v>77.477170716607333</v>
      </c>
      <c r="J23" s="63">
        <v>77.477170716607333</v>
      </c>
      <c r="K23" s="57">
        <f t="shared" si="2"/>
        <v>160.57449592660862</v>
      </c>
      <c r="L23" s="15">
        <f t="shared" si="0"/>
        <v>50</v>
      </c>
      <c r="M23" s="64">
        <f t="shared" si="0"/>
        <v>0.31138195210559932</v>
      </c>
      <c r="N23" s="65">
        <f t="shared" si="1"/>
        <v>24.124992661355968</v>
      </c>
    </row>
    <row r="24" spans="1:14" x14ac:dyDescent="0.25">
      <c r="A24" s="115"/>
      <c r="B24" s="14">
        <v>7</v>
      </c>
      <c r="C24" s="60">
        <v>18</v>
      </c>
      <c r="D24" s="61" t="s">
        <v>206</v>
      </c>
      <c r="E24" s="60">
        <v>1965</v>
      </c>
      <c r="F24" s="91">
        <v>2</v>
      </c>
      <c r="G24" s="92"/>
      <c r="H24" s="63">
        <v>57.184927748308027</v>
      </c>
      <c r="I24" s="93">
        <v>57.184927748308027</v>
      </c>
      <c r="J24" s="63">
        <v>57.184927748308027</v>
      </c>
      <c r="K24" s="57">
        <f t="shared" si="2"/>
        <v>160.57449592660862</v>
      </c>
      <c r="L24" s="15">
        <f t="shared" si="0"/>
        <v>50</v>
      </c>
      <c r="M24" s="64">
        <f t="shared" si="0"/>
        <v>0.31138195210559932</v>
      </c>
      <c r="N24" s="65">
        <f t="shared" si="1"/>
        <v>17.806354433285808</v>
      </c>
    </row>
    <row r="25" spans="1:14" x14ac:dyDescent="0.25">
      <c r="A25" s="115"/>
      <c r="B25" s="14">
        <v>8</v>
      </c>
      <c r="C25" s="60">
        <v>20</v>
      </c>
      <c r="D25" s="61" t="s">
        <v>192</v>
      </c>
      <c r="E25" s="60">
        <v>1984</v>
      </c>
      <c r="F25" s="91">
        <v>1</v>
      </c>
      <c r="G25" s="92"/>
      <c r="H25" s="63">
        <v>10.834236186348862</v>
      </c>
      <c r="I25" s="93">
        <v>10.834236186348862</v>
      </c>
      <c r="J25" s="63">
        <v>10.834236186348862</v>
      </c>
      <c r="K25" s="57">
        <f t="shared" si="2"/>
        <v>160.57449592660862</v>
      </c>
      <c r="L25" s="15">
        <f t="shared" si="0"/>
        <v>50</v>
      </c>
      <c r="M25" s="64">
        <f t="shared" si="0"/>
        <v>0.31138195210559932</v>
      </c>
      <c r="N25" s="65">
        <f t="shared" si="1"/>
        <v>3.3735856132784323</v>
      </c>
    </row>
    <row r="26" spans="1:14" x14ac:dyDescent="0.25">
      <c r="A26" s="115"/>
      <c r="B26" s="14">
        <v>9</v>
      </c>
      <c r="C26" s="60">
        <v>1</v>
      </c>
      <c r="D26" s="61" t="s">
        <v>120</v>
      </c>
      <c r="E26" s="60">
        <v>1963</v>
      </c>
      <c r="F26" s="91">
        <v>1</v>
      </c>
      <c r="G26" s="92"/>
      <c r="H26" s="63">
        <v>0</v>
      </c>
      <c r="I26" s="93">
        <v>0</v>
      </c>
      <c r="J26" s="63">
        <v>0</v>
      </c>
      <c r="K26" s="57">
        <f t="shared" si="2"/>
        <v>160.57449592660862</v>
      </c>
      <c r="L26" s="15">
        <f t="shared" si="0"/>
        <v>50</v>
      </c>
      <c r="M26" s="64">
        <f t="shared" si="0"/>
        <v>0.31138195210559932</v>
      </c>
      <c r="N26" s="65">
        <f t="shared" si="1"/>
        <v>0</v>
      </c>
    </row>
    <row r="27" spans="1:14" x14ac:dyDescent="0.25">
      <c r="A27" s="115"/>
      <c r="B27" s="14">
        <v>10</v>
      </c>
      <c r="C27" s="60">
        <v>2</v>
      </c>
      <c r="D27" s="61" t="s">
        <v>60</v>
      </c>
      <c r="E27" s="60">
        <v>1983</v>
      </c>
      <c r="F27" s="91" t="s">
        <v>6</v>
      </c>
      <c r="G27" s="92"/>
      <c r="H27" s="63">
        <v>0</v>
      </c>
      <c r="I27" s="93">
        <v>0</v>
      </c>
      <c r="J27" s="63">
        <v>0</v>
      </c>
      <c r="K27" s="57">
        <f t="shared" si="2"/>
        <v>160.57449592660862</v>
      </c>
      <c r="L27" s="15">
        <f t="shared" si="0"/>
        <v>50</v>
      </c>
      <c r="M27" s="64">
        <f t="shared" si="0"/>
        <v>0.31138195210559932</v>
      </c>
      <c r="N27" s="65">
        <f t="shared" si="1"/>
        <v>0</v>
      </c>
    </row>
    <row r="28" spans="1:14" x14ac:dyDescent="0.25">
      <c r="A28" s="115"/>
      <c r="B28" s="14">
        <v>11</v>
      </c>
      <c r="C28" s="60">
        <v>3</v>
      </c>
      <c r="D28" s="61" t="s">
        <v>113</v>
      </c>
      <c r="E28" s="60">
        <v>1986</v>
      </c>
      <c r="F28" s="91">
        <v>1</v>
      </c>
      <c r="G28" s="92"/>
      <c r="H28" s="63">
        <v>0</v>
      </c>
      <c r="I28" s="93">
        <v>0</v>
      </c>
      <c r="J28" s="63">
        <v>0</v>
      </c>
      <c r="K28" s="57">
        <f t="shared" si="2"/>
        <v>160.57449592660862</v>
      </c>
      <c r="L28" s="15">
        <f t="shared" si="0"/>
        <v>50</v>
      </c>
      <c r="M28" s="64">
        <f t="shared" si="0"/>
        <v>0.31138195210559932</v>
      </c>
      <c r="N28" s="65">
        <f t="shared" si="1"/>
        <v>0</v>
      </c>
    </row>
    <row r="29" spans="1:14" x14ac:dyDescent="0.25">
      <c r="A29" s="115"/>
      <c r="B29" s="14">
        <v>12</v>
      </c>
      <c r="C29" s="60">
        <v>5</v>
      </c>
      <c r="D29" s="61" t="s">
        <v>148</v>
      </c>
      <c r="E29" s="60">
        <v>1980</v>
      </c>
      <c r="F29" s="91" t="s">
        <v>6</v>
      </c>
      <c r="G29" s="92"/>
      <c r="H29" s="63">
        <v>0</v>
      </c>
      <c r="I29" s="93">
        <v>0</v>
      </c>
      <c r="J29" s="63">
        <v>0</v>
      </c>
      <c r="K29" s="57">
        <f t="shared" si="2"/>
        <v>160.57449592660862</v>
      </c>
      <c r="L29" s="15">
        <f t="shared" si="0"/>
        <v>50</v>
      </c>
      <c r="M29" s="64">
        <f t="shared" si="0"/>
        <v>0.31138195210559932</v>
      </c>
      <c r="N29" s="65">
        <f t="shared" si="1"/>
        <v>0</v>
      </c>
    </row>
    <row r="30" spans="1:14" x14ac:dyDescent="0.25">
      <c r="A30" s="115"/>
      <c r="B30" s="14">
        <v>13</v>
      </c>
      <c r="C30" s="60">
        <v>6</v>
      </c>
      <c r="D30" s="61" t="s">
        <v>187</v>
      </c>
      <c r="E30" s="60">
        <v>1971</v>
      </c>
      <c r="F30" s="91">
        <v>1</v>
      </c>
      <c r="G30" s="92"/>
      <c r="H30" s="63">
        <v>0</v>
      </c>
      <c r="I30" s="93">
        <v>0</v>
      </c>
      <c r="J30" s="63">
        <v>0</v>
      </c>
      <c r="K30" s="57">
        <f t="shared" si="2"/>
        <v>160.57449592660862</v>
      </c>
      <c r="L30" s="15">
        <f t="shared" si="0"/>
        <v>50</v>
      </c>
      <c r="M30" s="64">
        <f t="shared" si="0"/>
        <v>0.31138195210559932</v>
      </c>
      <c r="N30" s="65">
        <f t="shared" si="1"/>
        <v>0</v>
      </c>
    </row>
    <row r="31" spans="1:14" x14ac:dyDescent="0.25">
      <c r="A31" s="115"/>
      <c r="B31" s="14">
        <v>14</v>
      </c>
      <c r="C31" s="60">
        <v>7</v>
      </c>
      <c r="D31" s="61" t="s">
        <v>194</v>
      </c>
      <c r="E31" s="60">
        <v>1965</v>
      </c>
      <c r="F31" s="91">
        <v>1</v>
      </c>
      <c r="G31" s="92"/>
      <c r="H31" s="63">
        <v>0</v>
      </c>
      <c r="I31" s="93">
        <v>0</v>
      </c>
      <c r="J31" s="63">
        <v>0</v>
      </c>
      <c r="K31" s="57">
        <f t="shared" si="2"/>
        <v>160.57449592660862</v>
      </c>
      <c r="L31" s="15">
        <f t="shared" si="0"/>
        <v>50</v>
      </c>
      <c r="M31" s="64">
        <f t="shared" si="0"/>
        <v>0.31138195210559932</v>
      </c>
      <c r="N31" s="65">
        <f t="shared" si="1"/>
        <v>0</v>
      </c>
    </row>
    <row r="32" spans="1:14" x14ac:dyDescent="0.25">
      <c r="A32" s="115"/>
      <c r="B32" s="14">
        <v>15</v>
      </c>
      <c r="C32" s="60">
        <v>8</v>
      </c>
      <c r="D32" s="61" t="s">
        <v>196</v>
      </c>
      <c r="E32" s="60">
        <v>1963</v>
      </c>
      <c r="F32" s="91" t="s">
        <v>5</v>
      </c>
      <c r="G32" s="92"/>
      <c r="H32" s="63">
        <v>0</v>
      </c>
      <c r="I32" s="93">
        <v>0</v>
      </c>
      <c r="J32" s="63">
        <v>0</v>
      </c>
      <c r="K32" s="57">
        <f t="shared" si="2"/>
        <v>160.57449592660862</v>
      </c>
      <c r="L32" s="15">
        <f t="shared" si="0"/>
        <v>50</v>
      </c>
      <c r="M32" s="64">
        <f t="shared" si="0"/>
        <v>0.31138195210559932</v>
      </c>
      <c r="N32" s="65">
        <f t="shared" si="1"/>
        <v>0</v>
      </c>
    </row>
    <row r="33" spans="1:14" x14ac:dyDescent="0.25">
      <c r="A33" s="115"/>
      <c r="B33" s="14">
        <v>16</v>
      </c>
      <c r="C33" s="60">
        <v>9</v>
      </c>
      <c r="D33" s="61" t="s">
        <v>47</v>
      </c>
      <c r="E33" s="60">
        <v>1969</v>
      </c>
      <c r="F33" s="91" t="s">
        <v>5</v>
      </c>
      <c r="G33" s="92"/>
      <c r="H33" s="63">
        <v>0</v>
      </c>
      <c r="I33" s="93">
        <v>0</v>
      </c>
      <c r="J33" s="63">
        <v>0</v>
      </c>
      <c r="K33" s="57">
        <f t="shared" si="2"/>
        <v>160.57449592660862</v>
      </c>
      <c r="L33" s="15">
        <f t="shared" si="0"/>
        <v>50</v>
      </c>
      <c r="M33" s="64">
        <f t="shared" si="0"/>
        <v>0.31138195210559932</v>
      </c>
      <c r="N33" s="65">
        <f t="shared" si="1"/>
        <v>0</v>
      </c>
    </row>
    <row r="34" spans="1:14" x14ac:dyDescent="0.25">
      <c r="A34" s="115"/>
      <c r="B34" s="14">
        <v>17</v>
      </c>
      <c r="C34" s="60">
        <v>10</v>
      </c>
      <c r="D34" s="61" t="s">
        <v>42</v>
      </c>
      <c r="E34" s="60">
        <v>1977</v>
      </c>
      <c r="F34" s="91" t="s">
        <v>5</v>
      </c>
      <c r="G34" s="92"/>
      <c r="H34" s="63">
        <v>0</v>
      </c>
      <c r="I34" s="93">
        <v>0</v>
      </c>
      <c r="J34" s="63">
        <v>0</v>
      </c>
      <c r="K34" s="57">
        <f t="shared" si="2"/>
        <v>160.57449592660862</v>
      </c>
      <c r="L34" s="15">
        <f t="shared" ref="L34:M49" si="3">L33</f>
        <v>50</v>
      </c>
      <c r="M34" s="64">
        <f t="shared" si="3"/>
        <v>0.31138195210559932</v>
      </c>
      <c r="N34" s="65">
        <f t="shared" si="1"/>
        <v>0</v>
      </c>
    </row>
    <row r="35" spans="1:14" x14ac:dyDescent="0.25">
      <c r="A35" s="115"/>
      <c r="B35" s="14">
        <v>18</v>
      </c>
      <c r="C35" s="60">
        <v>11</v>
      </c>
      <c r="D35" s="61" t="s">
        <v>79</v>
      </c>
      <c r="E35" s="60">
        <v>1996</v>
      </c>
      <c r="F35" s="91">
        <v>1</v>
      </c>
      <c r="G35" s="92"/>
      <c r="H35" s="63">
        <v>0</v>
      </c>
      <c r="I35" s="93">
        <v>0</v>
      </c>
      <c r="J35" s="63">
        <v>0</v>
      </c>
      <c r="K35" s="57">
        <f t="shared" si="2"/>
        <v>160.57449592660862</v>
      </c>
      <c r="L35" s="15">
        <f t="shared" si="3"/>
        <v>50</v>
      </c>
      <c r="M35" s="64">
        <f t="shared" si="3"/>
        <v>0.31138195210559932</v>
      </c>
      <c r="N35" s="65">
        <f t="shared" si="1"/>
        <v>0</v>
      </c>
    </row>
    <row r="36" spans="1:14" x14ac:dyDescent="0.25">
      <c r="A36" s="115"/>
      <c r="B36" s="14">
        <v>19</v>
      </c>
      <c r="C36" s="60">
        <v>12</v>
      </c>
      <c r="D36" s="61" t="s">
        <v>207</v>
      </c>
      <c r="E36" s="60">
        <v>1974</v>
      </c>
      <c r="F36" s="91">
        <v>2</v>
      </c>
      <c r="G36" s="92"/>
      <c r="H36" s="63">
        <v>0</v>
      </c>
      <c r="I36" s="93">
        <v>0</v>
      </c>
      <c r="J36" s="63">
        <v>0</v>
      </c>
      <c r="K36" s="57">
        <f>IF(J36=0,K35,IF(J36&gt;K35,J36,K35))</f>
        <v>160.57449592660862</v>
      </c>
      <c r="L36" s="15">
        <f t="shared" si="3"/>
        <v>50</v>
      </c>
      <c r="M36" s="64">
        <f t="shared" si="3"/>
        <v>0.31138195210559932</v>
      </c>
      <c r="N36" s="65">
        <f t="shared" si="1"/>
        <v>0</v>
      </c>
    </row>
    <row r="37" spans="1:14" x14ac:dyDescent="0.25">
      <c r="A37" s="115"/>
      <c r="B37" s="14">
        <v>20</v>
      </c>
      <c r="C37" s="60">
        <v>13</v>
      </c>
      <c r="D37" s="61" t="s">
        <v>208</v>
      </c>
      <c r="E37" s="60">
        <v>1956</v>
      </c>
      <c r="F37" s="91" t="s">
        <v>5</v>
      </c>
      <c r="G37" s="92"/>
      <c r="H37" s="63">
        <v>0</v>
      </c>
      <c r="I37" s="93">
        <v>0</v>
      </c>
      <c r="J37" s="63">
        <v>0</v>
      </c>
      <c r="K37" s="57">
        <f t="shared" si="2"/>
        <v>160.57449592660862</v>
      </c>
      <c r="L37" s="15">
        <f t="shared" si="3"/>
        <v>50</v>
      </c>
      <c r="M37" s="64">
        <f t="shared" si="3"/>
        <v>0.31138195210559932</v>
      </c>
      <c r="N37" s="65">
        <f t="shared" si="1"/>
        <v>0</v>
      </c>
    </row>
    <row r="38" spans="1:14" x14ac:dyDescent="0.25">
      <c r="A38" s="115"/>
      <c r="B38" s="14">
        <v>21</v>
      </c>
      <c r="C38" s="60">
        <v>21</v>
      </c>
      <c r="D38" s="61" t="s">
        <v>34</v>
      </c>
      <c r="E38" s="60">
        <v>1964</v>
      </c>
      <c r="F38" s="91" t="s">
        <v>6</v>
      </c>
      <c r="G38" s="92"/>
      <c r="H38" s="63">
        <v>0</v>
      </c>
      <c r="I38" s="93">
        <v>0</v>
      </c>
      <c r="J38" s="63">
        <v>0</v>
      </c>
      <c r="K38" s="57">
        <f t="shared" si="2"/>
        <v>160.57449592660862</v>
      </c>
      <c r="L38" s="15">
        <f t="shared" si="3"/>
        <v>50</v>
      </c>
      <c r="M38" s="64">
        <f t="shared" si="3"/>
        <v>0.31138195210559932</v>
      </c>
      <c r="N38" s="65">
        <f t="shared" si="1"/>
        <v>0</v>
      </c>
    </row>
    <row r="39" spans="1:14" x14ac:dyDescent="0.25">
      <c r="A39" s="115"/>
      <c r="B39" s="14">
        <v>22</v>
      </c>
      <c r="C39" s="60">
        <v>22</v>
      </c>
      <c r="D39" s="61" t="s">
        <v>126</v>
      </c>
      <c r="E39" s="60">
        <v>1964</v>
      </c>
      <c r="F39" s="91">
        <v>1</v>
      </c>
      <c r="G39" s="92"/>
      <c r="H39" s="63">
        <v>0</v>
      </c>
      <c r="I39" s="93">
        <v>0</v>
      </c>
      <c r="J39" s="63">
        <v>0</v>
      </c>
      <c r="K39" s="57">
        <f t="shared" si="2"/>
        <v>160.57449592660862</v>
      </c>
      <c r="L39" s="15">
        <f t="shared" si="3"/>
        <v>50</v>
      </c>
      <c r="M39" s="64">
        <f t="shared" si="3"/>
        <v>0.31138195210559932</v>
      </c>
      <c r="N39" s="65">
        <f t="shared" si="1"/>
        <v>0</v>
      </c>
    </row>
    <row r="40" spans="1:14" x14ac:dyDescent="0.25">
      <c r="A40" s="115"/>
      <c r="B40" s="14">
        <v>23</v>
      </c>
      <c r="C40" s="60">
        <v>23</v>
      </c>
      <c r="D40" s="61" t="s">
        <v>127</v>
      </c>
      <c r="E40" s="60">
        <v>1962</v>
      </c>
      <c r="F40" s="91">
        <v>1</v>
      </c>
      <c r="G40" s="92"/>
      <c r="H40" s="63">
        <v>0</v>
      </c>
      <c r="I40" s="93">
        <v>0</v>
      </c>
      <c r="J40" s="63">
        <v>0</v>
      </c>
      <c r="K40" s="57">
        <f t="shared" si="2"/>
        <v>160.57449592660862</v>
      </c>
      <c r="L40" s="15">
        <f t="shared" si="3"/>
        <v>50</v>
      </c>
      <c r="M40" s="64">
        <f t="shared" si="3"/>
        <v>0.31138195210559932</v>
      </c>
      <c r="N40" s="65">
        <f t="shared" si="1"/>
        <v>0</v>
      </c>
    </row>
    <row r="41" spans="1:14" x14ac:dyDescent="0.25">
      <c r="A41" s="115"/>
      <c r="B41" s="14">
        <v>24</v>
      </c>
      <c r="C41" s="60">
        <v>24</v>
      </c>
      <c r="D41" s="61" t="s">
        <v>110</v>
      </c>
      <c r="E41" s="60">
        <v>1973</v>
      </c>
      <c r="F41" s="91">
        <v>1</v>
      </c>
      <c r="G41" s="92"/>
      <c r="H41" s="63">
        <v>0</v>
      </c>
      <c r="I41" s="93">
        <v>0</v>
      </c>
      <c r="J41" s="63">
        <v>0</v>
      </c>
      <c r="K41" s="57">
        <f t="shared" si="2"/>
        <v>160.57449592660862</v>
      </c>
      <c r="L41" s="15">
        <f t="shared" si="3"/>
        <v>50</v>
      </c>
      <c r="M41" s="64">
        <f t="shared" si="3"/>
        <v>0.31138195210559932</v>
      </c>
      <c r="N41" s="65">
        <f t="shared" si="1"/>
        <v>0</v>
      </c>
    </row>
    <row r="42" spans="1:14" x14ac:dyDescent="0.25">
      <c r="A42" s="115"/>
      <c r="B42" s="14">
        <v>25</v>
      </c>
      <c r="C42" s="60">
        <v>25</v>
      </c>
      <c r="D42" s="61" t="s">
        <v>45</v>
      </c>
      <c r="E42" s="60">
        <v>1982</v>
      </c>
      <c r="F42" s="91">
        <v>1</v>
      </c>
      <c r="G42" s="92"/>
      <c r="H42" s="63">
        <v>0</v>
      </c>
      <c r="I42" s="93">
        <v>0</v>
      </c>
      <c r="J42" s="63">
        <v>0</v>
      </c>
      <c r="K42" s="57">
        <f t="shared" si="2"/>
        <v>160.57449592660862</v>
      </c>
      <c r="L42" s="15">
        <f t="shared" si="3"/>
        <v>50</v>
      </c>
      <c r="M42" s="64">
        <f t="shared" si="3"/>
        <v>0.31138195210559932</v>
      </c>
      <c r="N42" s="65">
        <f t="shared" si="1"/>
        <v>0</v>
      </c>
    </row>
    <row r="43" spans="1:14" hidden="1" x14ac:dyDescent="0.25">
      <c r="A43" s="115"/>
      <c r="B43" s="14">
        <v>26</v>
      </c>
      <c r="C43" s="60" t="s">
        <v>86</v>
      </c>
      <c r="D43" s="61" t="s">
        <v>86</v>
      </c>
      <c r="E43" s="60" t="s">
        <v>86</v>
      </c>
      <c r="F43" s="91" t="s">
        <v>86</v>
      </c>
      <c r="G43" s="92"/>
      <c r="H43" s="63" t="s">
        <v>86</v>
      </c>
      <c r="I43" s="93" t="s">
        <v>86</v>
      </c>
      <c r="J43" s="15">
        <v>0</v>
      </c>
      <c r="K43" s="57">
        <f t="shared" si="2"/>
        <v>160.57449592660862</v>
      </c>
      <c r="L43" s="15">
        <f t="shared" si="3"/>
        <v>50</v>
      </c>
      <c r="M43" s="64">
        <f t="shared" si="3"/>
        <v>0.31138195210559932</v>
      </c>
      <c r="N43" s="65" t="str">
        <f t="shared" si="1"/>
        <v/>
      </c>
    </row>
    <row r="44" spans="1:14" hidden="1" x14ac:dyDescent="0.25">
      <c r="A44" s="115"/>
      <c r="B44" s="14">
        <v>27</v>
      </c>
      <c r="C44" s="60" t="s">
        <v>86</v>
      </c>
      <c r="D44" s="61" t="s">
        <v>86</v>
      </c>
      <c r="E44" s="60" t="s">
        <v>86</v>
      </c>
      <c r="F44" s="91" t="s">
        <v>86</v>
      </c>
      <c r="G44" s="92"/>
      <c r="H44" s="63" t="s">
        <v>86</v>
      </c>
      <c r="I44" s="93" t="s">
        <v>86</v>
      </c>
      <c r="J44" s="15">
        <v>0</v>
      </c>
      <c r="K44" s="57">
        <f t="shared" si="2"/>
        <v>160.57449592660862</v>
      </c>
      <c r="L44" s="15">
        <f t="shared" si="3"/>
        <v>50</v>
      </c>
      <c r="M44" s="64">
        <f t="shared" si="3"/>
        <v>0.31138195210559932</v>
      </c>
      <c r="N44" s="65" t="str">
        <f t="shared" si="1"/>
        <v/>
      </c>
    </row>
    <row r="45" spans="1:14" hidden="1" x14ac:dyDescent="0.25">
      <c r="A45" s="115"/>
      <c r="B45" s="14">
        <v>28</v>
      </c>
      <c r="C45" s="60" t="s">
        <v>86</v>
      </c>
      <c r="D45" s="61" t="s">
        <v>86</v>
      </c>
      <c r="E45" s="60" t="s">
        <v>86</v>
      </c>
      <c r="F45" s="91" t="s">
        <v>86</v>
      </c>
      <c r="G45" s="92"/>
      <c r="H45" s="63" t="s">
        <v>86</v>
      </c>
      <c r="I45" s="93" t="s">
        <v>86</v>
      </c>
      <c r="J45" s="15">
        <v>0</v>
      </c>
      <c r="K45" s="57">
        <f t="shared" si="2"/>
        <v>160.57449592660862</v>
      </c>
      <c r="L45" s="15">
        <f t="shared" si="3"/>
        <v>50</v>
      </c>
      <c r="M45" s="64">
        <f t="shared" si="3"/>
        <v>0.31138195210559932</v>
      </c>
      <c r="N45" s="65" t="str">
        <f t="shared" si="1"/>
        <v/>
      </c>
    </row>
    <row r="46" spans="1:14" hidden="1" x14ac:dyDescent="0.25">
      <c r="A46" s="115"/>
      <c r="B46" s="14">
        <v>29</v>
      </c>
      <c r="C46" s="60" t="s">
        <v>86</v>
      </c>
      <c r="D46" s="61" t="s">
        <v>86</v>
      </c>
      <c r="E46" s="60" t="s">
        <v>86</v>
      </c>
      <c r="F46" s="91" t="s">
        <v>86</v>
      </c>
      <c r="G46" s="92"/>
      <c r="H46" s="63" t="s">
        <v>86</v>
      </c>
      <c r="I46" s="93" t="s">
        <v>86</v>
      </c>
      <c r="J46" s="15">
        <v>0</v>
      </c>
      <c r="K46" s="57">
        <f t="shared" si="2"/>
        <v>160.57449592660862</v>
      </c>
      <c r="L46" s="15">
        <f t="shared" si="3"/>
        <v>50</v>
      </c>
      <c r="M46" s="64">
        <f t="shared" si="3"/>
        <v>0.31138195210559932</v>
      </c>
      <c r="N46" s="65" t="str">
        <f t="shared" si="1"/>
        <v/>
      </c>
    </row>
    <row r="47" spans="1:14" hidden="1" x14ac:dyDescent="0.25">
      <c r="A47" s="115"/>
      <c r="B47" s="14">
        <v>30</v>
      </c>
      <c r="C47" s="60" t="s">
        <v>86</v>
      </c>
      <c r="D47" s="61" t="s">
        <v>86</v>
      </c>
      <c r="E47" s="60" t="s">
        <v>86</v>
      </c>
      <c r="F47" s="91" t="s">
        <v>86</v>
      </c>
      <c r="G47" s="92"/>
      <c r="H47" s="63" t="s">
        <v>86</v>
      </c>
      <c r="I47" s="93" t="s">
        <v>86</v>
      </c>
      <c r="J47" s="15">
        <v>0</v>
      </c>
      <c r="K47" s="57">
        <f t="shared" si="2"/>
        <v>160.57449592660862</v>
      </c>
      <c r="L47" s="15">
        <f t="shared" si="3"/>
        <v>50</v>
      </c>
      <c r="M47" s="64">
        <f t="shared" si="3"/>
        <v>0.31138195210559932</v>
      </c>
      <c r="N47" s="65" t="str">
        <f t="shared" si="1"/>
        <v/>
      </c>
    </row>
    <row r="48" spans="1:14" hidden="1" x14ac:dyDescent="0.25">
      <c r="A48" s="115"/>
      <c r="B48" s="14">
        <v>31</v>
      </c>
      <c r="C48" s="60" t="s">
        <v>86</v>
      </c>
      <c r="D48" s="61" t="s">
        <v>86</v>
      </c>
      <c r="E48" s="60" t="s">
        <v>86</v>
      </c>
      <c r="F48" s="91" t="s">
        <v>86</v>
      </c>
      <c r="G48" s="92"/>
      <c r="H48" s="63" t="s">
        <v>86</v>
      </c>
      <c r="I48" s="93" t="s">
        <v>86</v>
      </c>
      <c r="J48" s="15">
        <v>0</v>
      </c>
      <c r="K48" s="57">
        <f t="shared" si="2"/>
        <v>160.57449592660862</v>
      </c>
      <c r="L48" s="15">
        <f t="shared" si="3"/>
        <v>50</v>
      </c>
      <c r="M48" s="64">
        <f t="shared" si="3"/>
        <v>0.31138195210559932</v>
      </c>
      <c r="N48" s="65" t="str">
        <f t="shared" si="1"/>
        <v/>
      </c>
    </row>
    <row r="49" spans="1:14" hidden="1" x14ac:dyDescent="0.25">
      <c r="A49" s="115"/>
      <c r="B49" s="14">
        <v>32</v>
      </c>
      <c r="C49" s="60" t="s">
        <v>86</v>
      </c>
      <c r="D49" s="61" t="s">
        <v>86</v>
      </c>
      <c r="E49" s="60" t="s">
        <v>86</v>
      </c>
      <c r="F49" s="91" t="s">
        <v>86</v>
      </c>
      <c r="G49" s="92"/>
      <c r="H49" s="63" t="s">
        <v>86</v>
      </c>
      <c r="I49" s="93" t="s">
        <v>86</v>
      </c>
      <c r="J49" s="15">
        <v>0</v>
      </c>
      <c r="K49" s="57">
        <f t="shared" si="2"/>
        <v>160.57449592660862</v>
      </c>
      <c r="L49" s="15">
        <f t="shared" si="3"/>
        <v>50</v>
      </c>
      <c r="M49" s="64">
        <f t="shared" si="3"/>
        <v>0.31138195210559932</v>
      </c>
      <c r="N49" s="65" t="str">
        <f t="shared" si="1"/>
        <v/>
      </c>
    </row>
    <row r="50" spans="1:14" hidden="1" x14ac:dyDescent="0.25">
      <c r="A50" s="115"/>
      <c r="B50" s="14">
        <v>33</v>
      </c>
      <c r="C50" s="60" t="s">
        <v>86</v>
      </c>
      <c r="D50" s="61" t="s">
        <v>86</v>
      </c>
      <c r="E50" s="60" t="s">
        <v>86</v>
      </c>
      <c r="F50" s="91" t="s">
        <v>86</v>
      </c>
      <c r="G50" s="92"/>
      <c r="H50" s="63" t="s">
        <v>86</v>
      </c>
      <c r="I50" s="93" t="s">
        <v>86</v>
      </c>
      <c r="J50" s="15">
        <v>0</v>
      </c>
      <c r="K50" s="57">
        <f t="shared" si="2"/>
        <v>160.57449592660862</v>
      </c>
      <c r="L50" s="15">
        <f t="shared" ref="L50:M65" si="4">L49</f>
        <v>50</v>
      </c>
      <c r="M50" s="64">
        <f t="shared" si="4"/>
        <v>0.31138195210559932</v>
      </c>
      <c r="N50" s="65" t="str">
        <f t="shared" si="1"/>
        <v/>
      </c>
    </row>
    <row r="51" spans="1:14" hidden="1" x14ac:dyDescent="0.25">
      <c r="A51" s="115"/>
      <c r="B51" s="14">
        <v>34</v>
      </c>
      <c r="C51" s="60" t="s">
        <v>86</v>
      </c>
      <c r="D51" s="61" t="s">
        <v>86</v>
      </c>
      <c r="E51" s="60" t="s">
        <v>86</v>
      </c>
      <c r="F51" s="91" t="s">
        <v>86</v>
      </c>
      <c r="G51" s="92"/>
      <c r="H51" s="63" t="s">
        <v>86</v>
      </c>
      <c r="I51" s="93" t="s">
        <v>86</v>
      </c>
      <c r="J51" s="15">
        <v>0</v>
      </c>
      <c r="K51" s="57">
        <f t="shared" si="2"/>
        <v>160.57449592660862</v>
      </c>
      <c r="L51" s="15">
        <f t="shared" si="4"/>
        <v>50</v>
      </c>
      <c r="M51" s="64">
        <f t="shared" si="4"/>
        <v>0.31138195210559932</v>
      </c>
      <c r="N51" s="65" t="str">
        <f t="shared" si="1"/>
        <v/>
      </c>
    </row>
    <row r="52" spans="1:14" hidden="1" x14ac:dyDescent="0.25">
      <c r="A52" s="115"/>
      <c r="B52" s="14">
        <v>35</v>
      </c>
      <c r="C52" s="60" t="s">
        <v>86</v>
      </c>
      <c r="D52" s="61" t="s">
        <v>86</v>
      </c>
      <c r="E52" s="60" t="s">
        <v>86</v>
      </c>
      <c r="F52" s="91" t="s">
        <v>86</v>
      </c>
      <c r="G52" s="92"/>
      <c r="H52" s="63" t="s">
        <v>86</v>
      </c>
      <c r="I52" s="93" t="s">
        <v>86</v>
      </c>
      <c r="J52" s="15">
        <v>0</v>
      </c>
      <c r="K52" s="57">
        <f t="shared" si="2"/>
        <v>160.57449592660862</v>
      </c>
      <c r="L52" s="15">
        <f t="shared" si="4"/>
        <v>50</v>
      </c>
      <c r="M52" s="64">
        <f t="shared" si="4"/>
        <v>0.31138195210559932</v>
      </c>
      <c r="N52" s="65" t="str">
        <f t="shared" si="1"/>
        <v/>
      </c>
    </row>
    <row r="53" spans="1:14" hidden="1" x14ac:dyDescent="0.25">
      <c r="A53" s="115"/>
      <c r="B53" s="14">
        <v>36</v>
      </c>
      <c r="C53" s="60" t="s">
        <v>86</v>
      </c>
      <c r="D53" s="61" t="s">
        <v>86</v>
      </c>
      <c r="E53" s="60" t="s">
        <v>86</v>
      </c>
      <c r="F53" s="91" t="s">
        <v>86</v>
      </c>
      <c r="G53" s="92"/>
      <c r="H53" s="63" t="s">
        <v>86</v>
      </c>
      <c r="I53" s="93" t="s">
        <v>86</v>
      </c>
      <c r="J53" s="15">
        <v>0</v>
      </c>
      <c r="K53" s="57">
        <f t="shared" si="2"/>
        <v>160.57449592660862</v>
      </c>
      <c r="L53" s="15">
        <f t="shared" si="4"/>
        <v>50</v>
      </c>
      <c r="M53" s="64">
        <f t="shared" si="4"/>
        <v>0.31138195210559932</v>
      </c>
      <c r="N53" s="65" t="str">
        <f t="shared" si="1"/>
        <v/>
      </c>
    </row>
    <row r="54" spans="1:14" hidden="1" x14ac:dyDescent="0.25">
      <c r="A54" s="115"/>
      <c r="B54" s="14">
        <v>37</v>
      </c>
      <c r="C54" s="60" t="s">
        <v>86</v>
      </c>
      <c r="D54" s="61" t="s">
        <v>86</v>
      </c>
      <c r="E54" s="60" t="s">
        <v>86</v>
      </c>
      <c r="F54" s="91" t="s">
        <v>86</v>
      </c>
      <c r="G54" s="92"/>
      <c r="H54" s="63" t="s">
        <v>86</v>
      </c>
      <c r="I54" s="93" t="s">
        <v>86</v>
      </c>
      <c r="J54" s="15">
        <v>0</v>
      </c>
      <c r="K54" s="57">
        <f t="shared" si="2"/>
        <v>160.57449592660862</v>
      </c>
      <c r="L54" s="15">
        <f t="shared" si="4"/>
        <v>50</v>
      </c>
      <c r="M54" s="64">
        <f t="shared" si="4"/>
        <v>0.31138195210559932</v>
      </c>
      <c r="N54" s="65" t="str">
        <f t="shared" si="1"/>
        <v/>
      </c>
    </row>
    <row r="55" spans="1:14" hidden="1" x14ac:dyDescent="0.25">
      <c r="A55" s="115"/>
      <c r="B55" s="14">
        <v>38</v>
      </c>
      <c r="C55" s="60" t="s">
        <v>86</v>
      </c>
      <c r="D55" s="61" t="s">
        <v>86</v>
      </c>
      <c r="E55" s="60" t="s">
        <v>86</v>
      </c>
      <c r="F55" s="91" t="s">
        <v>86</v>
      </c>
      <c r="G55" s="92"/>
      <c r="H55" s="63" t="s">
        <v>86</v>
      </c>
      <c r="I55" s="93" t="s">
        <v>86</v>
      </c>
      <c r="J55" s="15">
        <v>0</v>
      </c>
      <c r="K55" s="57">
        <f t="shared" si="2"/>
        <v>160.57449592660862</v>
      </c>
      <c r="L55" s="15">
        <f t="shared" si="4"/>
        <v>50</v>
      </c>
      <c r="M55" s="64">
        <f t="shared" si="4"/>
        <v>0.31138195210559932</v>
      </c>
      <c r="N55" s="65" t="str">
        <f t="shared" si="1"/>
        <v/>
      </c>
    </row>
    <row r="56" spans="1:14" hidden="1" x14ac:dyDescent="0.25">
      <c r="A56" s="115"/>
      <c r="B56" s="14">
        <v>39</v>
      </c>
      <c r="C56" s="60" t="s">
        <v>86</v>
      </c>
      <c r="D56" s="61" t="s">
        <v>86</v>
      </c>
      <c r="E56" s="60" t="s">
        <v>86</v>
      </c>
      <c r="F56" s="62" t="s">
        <v>86</v>
      </c>
      <c r="G56" s="16"/>
      <c r="H56" s="63" t="s">
        <v>86</v>
      </c>
      <c r="I56" s="93" t="s">
        <v>86</v>
      </c>
      <c r="J56" s="15">
        <v>0</v>
      </c>
      <c r="K56" s="57">
        <f t="shared" si="2"/>
        <v>160.57449592660862</v>
      </c>
      <c r="L56" s="15">
        <f t="shared" si="4"/>
        <v>50</v>
      </c>
      <c r="M56" s="64">
        <f t="shared" si="4"/>
        <v>0.31138195210559932</v>
      </c>
      <c r="N56" s="65" t="str">
        <f t="shared" si="1"/>
        <v/>
      </c>
    </row>
    <row r="57" spans="1:14" hidden="1" x14ac:dyDescent="0.25">
      <c r="A57" s="115"/>
      <c r="B57" s="14">
        <v>40</v>
      </c>
      <c r="C57" s="60" t="s">
        <v>86</v>
      </c>
      <c r="D57" s="61" t="s">
        <v>86</v>
      </c>
      <c r="E57" s="60" t="s">
        <v>86</v>
      </c>
      <c r="F57" s="62" t="s">
        <v>86</v>
      </c>
      <c r="G57" s="16"/>
      <c r="H57" s="63" t="s">
        <v>86</v>
      </c>
      <c r="I57" s="93" t="s">
        <v>86</v>
      </c>
      <c r="J57" s="15">
        <v>0</v>
      </c>
      <c r="K57" s="57">
        <f t="shared" si="2"/>
        <v>160.57449592660862</v>
      </c>
      <c r="L57" s="15">
        <f t="shared" si="4"/>
        <v>50</v>
      </c>
      <c r="M57" s="64">
        <f t="shared" si="4"/>
        <v>0.31138195210559932</v>
      </c>
      <c r="N57" s="65" t="str">
        <f t="shared" si="1"/>
        <v/>
      </c>
    </row>
    <row r="58" spans="1:14" hidden="1" x14ac:dyDescent="0.25">
      <c r="A58" s="115"/>
      <c r="B58" s="14">
        <v>41</v>
      </c>
      <c r="C58" s="60" t="s">
        <v>86</v>
      </c>
      <c r="D58" s="61" t="s">
        <v>86</v>
      </c>
      <c r="E58" s="60" t="s">
        <v>86</v>
      </c>
      <c r="F58" s="62" t="s">
        <v>86</v>
      </c>
      <c r="G58" s="16"/>
      <c r="H58" s="63" t="s">
        <v>86</v>
      </c>
      <c r="I58" s="93" t="s">
        <v>86</v>
      </c>
      <c r="J58" s="15">
        <v>0</v>
      </c>
      <c r="K58" s="57">
        <f t="shared" si="2"/>
        <v>160.57449592660862</v>
      </c>
      <c r="L58" s="15">
        <f t="shared" si="4"/>
        <v>50</v>
      </c>
      <c r="M58" s="64">
        <f t="shared" si="4"/>
        <v>0.31138195210559932</v>
      </c>
      <c r="N58" s="65" t="str">
        <f t="shared" si="1"/>
        <v/>
      </c>
    </row>
    <row r="59" spans="1:14" hidden="1" x14ac:dyDescent="0.25">
      <c r="A59" s="115"/>
      <c r="B59" s="14">
        <v>42</v>
      </c>
      <c r="C59" s="60" t="s">
        <v>86</v>
      </c>
      <c r="D59" s="61" t="s">
        <v>86</v>
      </c>
      <c r="E59" s="60" t="s">
        <v>86</v>
      </c>
      <c r="F59" s="62" t="s">
        <v>86</v>
      </c>
      <c r="G59" s="16"/>
      <c r="H59" s="63" t="s">
        <v>86</v>
      </c>
      <c r="I59" s="93" t="s">
        <v>86</v>
      </c>
      <c r="J59" s="15">
        <v>0</v>
      </c>
      <c r="K59" s="57">
        <f t="shared" si="2"/>
        <v>160.57449592660862</v>
      </c>
      <c r="L59" s="15">
        <f t="shared" si="4"/>
        <v>50</v>
      </c>
      <c r="M59" s="64">
        <f t="shared" si="4"/>
        <v>0.31138195210559932</v>
      </c>
      <c r="N59" s="65" t="str">
        <f t="shared" si="1"/>
        <v/>
      </c>
    </row>
    <row r="60" spans="1:14" hidden="1" x14ac:dyDescent="0.25">
      <c r="A60" s="115"/>
      <c r="B60" s="14">
        <v>43</v>
      </c>
      <c r="C60" s="60" t="s">
        <v>86</v>
      </c>
      <c r="D60" s="61" t="s">
        <v>86</v>
      </c>
      <c r="E60" s="60" t="s">
        <v>86</v>
      </c>
      <c r="F60" s="62" t="s">
        <v>86</v>
      </c>
      <c r="G60" s="16"/>
      <c r="H60" s="63" t="s">
        <v>86</v>
      </c>
      <c r="I60" s="93" t="s">
        <v>86</v>
      </c>
      <c r="J60" s="15">
        <v>0</v>
      </c>
      <c r="K60" s="57">
        <f t="shared" si="2"/>
        <v>160.57449592660862</v>
      </c>
      <c r="L60" s="15">
        <f t="shared" si="4"/>
        <v>50</v>
      </c>
      <c r="M60" s="64">
        <f t="shared" si="4"/>
        <v>0.31138195210559932</v>
      </c>
      <c r="N60" s="65" t="str">
        <f t="shared" si="1"/>
        <v/>
      </c>
    </row>
    <row r="61" spans="1:14" hidden="1" x14ac:dyDescent="0.25">
      <c r="A61" s="115"/>
      <c r="B61" s="14">
        <v>44</v>
      </c>
      <c r="C61" s="60" t="s">
        <v>86</v>
      </c>
      <c r="D61" s="61" t="s">
        <v>86</v>
      </c>
      <c r="E61" s="60" t="s">
        <v>86</v>
      </c>
      <c r="F61" s="62" t="s">
        <v>86</v>
      </c>
      <c r="G61" s="16"/>
      <c r="H61" s="63" t="s">
        <v>86</v>
      </c>
      <c r="I61" s="93" t="s">
        <v>86</v>
      </c>
      <c r="J61" s="15">
        <v>0</v>
      </c>
      <c r="K61" s="57">
        <f t="shared" si="2"/>
        <v>160.57449592660862</v>
      </c>
      <c r="L61" s="15">
        <f t="shared" si="4"/>
        <v>50</v>
      </c>
      <c r="M61" s="64">
        <f t="shared" si="4"/>
        <v>0.31138195210559932</v>
      </c>
      <c r="N61" s="65" t="str">
        <f t="shared" si="1"/>
        <v/>
      </c>
    </row>
    <row r="62" spans="1:14" hidden="1" x14ac:dyDescent="0.25">
      <c r="A62" s="115"/>
      <c r="B62" s="14">
        <v>45</v>
      </c>
      <c r="C62" s="60" t="s">
        <v>86</v>
      </c>
      <c r="D62" s="61" t="s">
        <v>86</v>
      </c>
      <c r="E62" s="60" t="s">
        <v>86</v>
      </c>
      <c r="F62" s="62" t="s">
        <v>86</v>
      </c>
      <c r="G62" s="16"/>
      <c r="H62" s="63" t="s">
        <v>86</v>
      </c>
      <c r="I62" s="93" t="s">
        <v>86</v>
      </c>
      <c r="J62" s="15">
        <v>0</v>
      </c>
      <c r="K62" s="57">
        <f t="shared" si="2"/>
        <v>160.57449592660862</v>
      </c>
      <c r="L62" s="15">
        <f t="shared" si="4"/>
        <v>50</v>
      </c>
      <c r="M62" s="64">
        <f t="shared" si="4"/>
        <v>0.31138195210559932</v>
      </c>
      <c r="N62" s="65" t="str">
        <f t="shared" si="1"/>
        <v/>
      </c>
    </row>
    <row r="63" spans="1:14" hidden="1" x14ac:dyDescent="0.25">
      <c r="A63" s="115"/>
      <c r="B63" s="14">
        <v>46</v>
      </c>
      <c r="C63" s="60" t="s">
        <v>86</v>
      </c>
      <c r="D63" s="61" t="s">
        <v>86</v>
      </c>
      <c r="E63" s="60" t="s">
        <v>86</v>
      </c>
      <c r="F63" s="62" t="s">
        <v>86</v>
      </c>
      <c r="G63" s="16"/>
      <c r="H63" s="63" t="s">
        <v>86</v>
      </c>
      <c r="I63" s="93" t="s">
        <v>86</v>
      </c>
      <c r="J63" s="15">
        <v>0</v>
      </c>
      <c r="K63" s="57">
        <f t="shared" si="2"/>
        <v>160.57449592660862</v>
      </c>
      <c r="L63" s="15">
        <f t="shared" si="4"/>
        <v>50</v>
      </c>
      <c r="M63" s="64">
        <f t="shared" si="4"/>
        <v>0.31138195210559932</v>
      </c>
      <c r="N63" s="65" t="str">
        <f t="shared" si="1"/>
        <v/>
      </c>
    </row>
    <row r="64" spans="1:14" hidden="1" x14ac:dyDescent="0.25">
      <c r="A64" s="115"/>
      <c r="B64" s="14">
        <v>47</v>
      </c>
      <c r="C64" s="60" t="s">
        <v>86</v>
      </c>
      <c r="D64" s="61" t="s">
        <v>86</v>
      </c>
      <c r="E64" s="60" t="s">
        <v>86</v>
      </c>
      <c r="F64" s="62" t="s">
        <v>86</v>
      </c>
      <c r="G64" s="16"/>
      <c r="H64" s="63" t="s">
        <v>86</v>
      </c>
      <c r="I64" s="93" t="s">
        <v>86</v>
      </c>
      <c r="J64" s="15">
        <v>0</v>
      </c>
      <c r="K64" s="57">
        <f t="shared" si="2"/>
        <v>160.57449592660862</v>
      </c>
      <c r="L64" s="15">
        <f t="shared" si="4"/>
        <v>50</v>
      </c>
      <c r="M64" s="64">
        <f t="shared" si="4"/>
        <v>0.31138195210559932</v>
      </c>
      <c r="N64" s="65" t="str">
        <f t="shared" si="1"/>
        <v/>
      </c>
    </row>
    <row r="65" spans="1:14" hidden="1" x14ac:dyDescent="0.25">
      <c r="A65" s="115"/>
      <c r="B65" s="14">
        <v>48</v>
      </c>
      <c r="C65" s="60" t="s">
        <v>86</v>
      </c>
      <c r="D65" s="61" t="s">
        <v>86</v>
      </c>
      <c r="E65" s="60" t="s">
        <v>86</v>
      </c>
      <c r="F65" s="62" t="s">
        <v>86</v>
      </c>
      <c r="G65" s="16"/>
      <c r="H65" s="63" t="s">
        <v>86</v>
      </c>
      <c r="I65" s="93" t="s">
        <v>86</v>
      </c>
      <c r="J65" s="15">
        <v>0</v>
      </c>
      <c r="K65" s="57">
        <f t="shared" si="2"/>
        <v>160.57449592660862</v>
      </c>
      <c r="L65" s="15">
        <f t="shared" si="4"/>
        <v>50</v>
      </c>
      <c r="M65" s="64">
        <f t="shared" si="4"/>
        <v>0.31138195210559932</v>
      </c>
      <c r="N65" s="65" t="str">
        <f t="shared" si="1"/>
        <v/>
      </c>
    </row>
    <row r="66" spans="1:14" hidden="1" x14ac:dyDescent="0.25">
      <c r="A66" s="115"/>
      <c r="B66" s="14">
        <v>49</v>
      </c>
      <c r="C66" s="60" t="s">
        <v>86</v>
      </c>
      <c r="D66" s="61" t="s">
        <v>86</v>
      </c>
      <c r="E66" s="60" t="s">
        <v>86</v>
      </c>
      <c r="F66" s="62" t="s">
        <v>86</v>
      </c>
      <c r="G66" s="16"/>
      <c r="H66" s="63" t="s">
        <v>86</v>
      </c>
      <c r="I66" s="93" t="s">
        <v>86</v>
      </c>
      <c r="J66" s="15">
        <v>0</v>
      </c>
      <c r="K66" s="57">
        <f t="shared" si="2"/>
        <v>160.57449592660862</v>
      </c>
      <c r="L66" s="15">
        <f t="shared" ref="L66:M81" si="5">L65</f>
        <v>50</v>
      </c>
      <c r="M66" s="64">
        <f t="shared" si="5"/>
        <v>0.31138195210559932</v>
      </c>
      <c r="N66" s="65" t="str">
        <f t="shared" si="1"/>
        <v/>
      </c>
    </row>
    <row r="67" spans="1:14" hidden="1" x14ac:dyDescent="0.25">
      <c r="A67" s="115"/>
      <c r="B67" s="14">
        <v>50</v>
      </c>
      <c r="C67" s="60" t="s">
        <v>86</v>
      </c>
      <c r="D67" s="61" t="s">
        <v>86</v>
      </c>
      <c r="E67" s="60" t="s">
        <v>86</v>
      </c>
      <c r="F67" s="62" t="s">
        <v>86</v>
      </c>
      <c r="G67" s="16"/>
      <c r="H67" s="63" t="s">
        <v>86</v>
      </c>
      <c r="I67" s="93" t="s">
        <v>86</v>
      </c>
      <c r="J67" s="15">
        <v>0</v>
      </c>
      <c r="K67" s="57">
        <f t="shared" si="2"/>
        <v>160.57449592660862</v>
      </c>
      <c r="L67" s="15">
        <f t="shared" si="5"/>
        <v>50</v>
      </c>
      <c r="M67" s="64">
        <f t="shared" si="5"/>
        <v>0.31138195210559932</v>
      </c>
      <c r="N67" s="65" t="str">
        <f t="shared" si="1"/>
        <v/>
      </c>
    </row>
    <row r="68" spans="1:14" hidden="1" x14ac:dyDescent="0.25">
      <c r="A68" s="115"/>
      <c r="B68" s="14">
        <v>51</v>
      </c>
      <c r="C68" s="60" t="s">
        <v>86</v>
      </c>
      <c r="D68" s="61" t="s">
        <v>86</v>
      </c>
      <c r="E68" s="60" t="s">
        <v>86</v>
      </c>
      <c r="F68" s="62" t="s">
        <v>86</v>
      </c>
      <c r="G68" s="16"/>
      <c r="H68" s="63" t="s">
        <v>86</v>
      </c>
      <c r="I68" s="93" t="s">
        <v>86</v>
      </c>
      <c r="J68" s="15">
        <v>0</v>
      </c>
      <c r="K68" s="57">
        <f t="shared" si="2"/>
        <v>160.57449592660862</v>
      </c>
      <c r="L68" s="15">
        <f t="shared" si="5"/>
        <v>50</v>
      </c>
      <c r="M68" s="64">
        <f t="shared" si="5"/>
        <v>0.31138195210559932</v>
      </c>
      <c r="N68" s="65" t="str">
        <f t="shared" si="1"/>
        <v/>
      </c>
    </row>
    <row r="69" spans="1:14" hidden="1" x14ac:dyDescent="0.25">
      <c r="A69" s="115"/>
      <c r="B69" s="14">
        <v>52</v>
      </c>
      <c r="C69" s="60" t="s">
        <v>86</v>
      </c>
      <c r="D69" s="61" t="s">
        <v>86</v>
      </c>
      <c r="E69" s="60" t="s">
        <v>86</v>
      </c>
      <c r="F69" s="62" t="s">
        <v>86</v>
      </c>
      <c r="G69" s="16"/>
      <c r="H69" s="63" t="s">
        <v>86</v>
      </c>
      <c r="I69" s="93" t="s">
        <v>86</v>
      </c>
      <c r="J69" s="15">
        <v>0</v>
      </c>
      <c r="K69" s="57">
        <f t="shared" si="2"/>
        <v>160.57449592660862</v>
      </c>
      <c r="L69" s="15">
        <f t="shared" si="5"/>
        <v>50</v>
      </c>
      <c r="M69" s="64">
        <f t="shared" si="5"/>
        <v>0.31138195210559932</v>
      </c>
      <c r="N69" s="65" t="str">
        <f t="shared" si="1"/>
        <v/>
      </c>
    </row>
    <row r="70" spans="1:14" hidden="1" x14ac:dyDescent="0.25">
      <c r="A70" s="115"/>
      <c r="B70" s="14">
        <v>53</v>
      </c>
      <c r="C70" s="60" t="s">
        <v>86</v>
      </c>
      <c r="D70" s="61" t="s">
        <v>86</v>
      </c>
      <c r="E70" s="60" t="s">
        <v>86</v>
      </c>
      <c r="F70" s="62" t="s">
        <v>86</v>
      </c>
      <c r="G70" s="16"/>
      <c r="H70" s="63" t="s">
        <v>86</v>
      </c>
      <c r="I70" s="93" t="s">
        <v>86</v>
      </c>
      <c r="J70" s="15">
        <v>0</v>
      </c>
      <c r="K70" s="57">
        <f t="shared" si="2"/>
        <v>160.57449592660862</v>
      </c>
      <c r="L70" s="15">
        <f t="shared" si="5"/>
        <v>50</v>
      </c>
      <c r="M70" s="64">
        <f t="shared" si="5"/>
        <v>0.31138195210559932</v>
      </c>
      <c r="N70" s="65" t="str">
        <f t="shared" si="1"/>
        <v/>
      </c>
    </row>
    <row r="71" spans="1:14" hidden="1" x14ac:dyDescent="0.25">
      <c r="A71" s="115"/>
      <c r="B71" s="14">
        <v>54</v>
      </c>
      <c r="C71" s="60" t="s">
        <v>86</v>
      </c>
      <c r="D71" s="61" t="s">
        <v>86</v>
      </c>
      <c r="E71" s="60" t="s">
        <v>86</v>
      </c>
      <c r="F71" s="62" t="s">
        <v>86</v>
      </c>
      <c r="G71" s="16"/>
      <c r="H71" s="63" t="s">
        <v>86</v>
      </c>
      <c r="I71" s="93" t="s">
        <v>86</v>
      </c>
      <c r="J71" s="15">
        <v>0</v>
      </c>
      <c r="K71" s="57">
        <f t="shared" si="2"/>
        <v>160.57449592660862</v>
      </c>
      <c r="L71" s="15">
        <f t="shared" si="5"/>
        <v>50</v>
      </c>
      <c r="M71" s="64">
        <f t="shared" si="5"/>
        <v>0.31138195210559932</v>
      </c>
      <c r="N71" s="65" t="str">
        <f t="shared" si="1"/>
        <v/>
      </c>
    </row>
    <row r="72" spans="1:14" hidden="1" x14ac:dyDescent="0.25">
      <c r="A72" s="115"/>
      <c r="B72" s="14">
        <v>55</v>
      </c>
      <c r="C72" s="60" t="s">
        <v>86</v>
      </c>
      <c r="D72" s="61" t="s">
        <v>86</v>
      </c>
      <c r="E72" s="60" t="s">
        <v>86</v>
      </c>
      <c r="F72" s="62" t="s">
        <v>86</v>
      </c>
      <c r="G72" s="16"/>
      <c r="H72" s="63" t="s">
        <v>86</v>
      </c>
      <c r="I72" s="93" t="s">
        <v>86</v>
      </c>
      <c r="J72" s="15">
        <v>0</v>
      </c>
      <c r="K72" s="57">
        <f t="shared" si="2"/>
        <v>160.57449592660862</v>
      </c>
      <c r="L72" s="15">
        <f t="shared" si="5"/>
        <v>50</v>
      </c>
      <c r="M72" s="64">
        <f t="shared" si="5"/>
        <v>0.31138195210559932</v>
      </c>
      <c r="N72" s="65" t="str">
        <f t="shared" si="1"/>
        <v/>
      </c>
    </row>
    <row r="73" spans="1:14" hidden="1" x14ac:dyDescent="0.25">
      <c r="A73" s="115"/>
      <c r="B73" s="14">
        <v>56</v>
      </c>
      <c r="C73" s="60" t="s">
        <v>86</v>
      </c>
      <c r="D73" s="61" t="s">
        <v>86</v>
      </c>
      <c r="E73" s="60" t="s">
        <v>86</v>
      </c>
      <c r="F73" s="62" t="s">
        <v>86</v>
      </c>
      <c r="G73" s="16"/>
      <c r="H73" s="63" t="s">
        <v>86</v>
      </c>
      <c r="I73" s="93" t="s">
        <v>86</v>
      </c>
      <c r="J73" s="15">
        <v>0</v>
      </c>
      <c r="K73" s="57">
        <f t="shared" si="2"/>
        <v>160.57449592660862</v>
      </c>
      <c r="L73" s="15">
        <f t="shared" si="5"/>
        <v>50</v>
      </c>
      <c r="M73" s="64">
        <f t="shared" si="5"/>
        <v>0.31138195210559932</v>
      </c>
      <c r="N73" s="65" t="str">
        <f t="shared" si="1"/>
        <v/>
      </c>
    </row>
    <row r="74" spans="1:14" hidden="1" x14ac:dyDescent="0.25">
      <c r="A74" s="115"/>
      <c r="B74" s="14">
        <v>57</v>
      </c>
      <c r="C74" s="60" t="s">
        <v>86</v>
      </c>
      <c r="D74" s="61" t="s">
        <v>86</v>
      </c>
      <c r="E74" s="60" t="s">
        <v>86</v>
      </c>
      <c r="F74" s="62" t="s">
        <v>86</v>
      </c>
      <c r="G74" s="16"/>
      <c r="H74" s="63" t="s">
        <v>86</v>
      </c>
      <c r="I74" s="93" t="s">
        <v>86</v>
      </c>
      <c r="J74" s="15">
        <v>0</v>
      </c>
      <c r="K74" s="57">
        <f t="shared" si="2"/>
        <v>160.57449592660862</v>
      </c>
      <c r="L74" s="15">
        <f t="shared" si="5"/>
        <v>50</v>
      </c>
      <c r="M74" s="64">
        <f t="shared" si="5"/>
        <v>0.31138195210559932</v>
      </c>
      <c r="N74" s="65" t="str">
        <f t="shared" si="1"/>
        <v/>
      </c>
    </row>
    <row r="75" spans="1:14" hidden="1" x14ac:dyDescent="0.25">
      <c r="A75" s="115"/>
      <c r="B75" s="14">
        <v>58</v>
      </c>
      <c r="C75" s="60" t="s">
        <v>86</v>
      </c>
      <c r="D75" s="61" t="s">
        <v>86</v>
      </c>
      <c r="E75" s="60" t="s">
        <v>86</v>
      </c>
      <c r="F75" s="62" t="s">
        <v>86</v>
      </c>
      <c r="G75" s="16"/>
      <c r="H75" s="63" t="s">
        <v>86</v>
      </c>
      <c r="I75" s="93" t="s">
        <v>86</v>
      </c>
      <c r="J75" s="15">
        <v>0</v>
      </c>
      <c r="K75" s="57">
        <f t="shared" si="2"/>
        <v>160.57449592660862</v>
      </c>
      <c r="L75" s="15">
        <f t="shared" si="5"/>
        <v>50</v>
      </c>
      <c r="M75" s="64">
        <f t="shared" si="5"/>
        <v>0.31138195210559932</v>
      </c>
      <c r="N75" s="65" t="str">
        <f t="shared" si="1"/>
        <v/>
      </c>
    </row>
    <row r="76" spans="1:14" hidden="1" x14ac:dyDescent="0.25">
      <c r="A76" s="115"/>
      <c r="B76" s="14">
        <v>59</v>
      </c>
      <c r="C76" s="60" t="s">
        <v>86</v>
      </c>
      <c r="D76" s="61" t="s">
        <v>86</v>
      </c>
      <c r="E76" s="60" t="s">
        <v>86</v>
      </c>
      <c r="F76" s="62" t="s">
        <v>86</v>
      </c>
      <c r="G76" s="16"/>
      <c r="H76" s="63" t="s">
        <v>86</v>
      </c>
      <c r="I76" s="93" t="s">
        <v>86</v>
      </c>
      <c r="J76" s="15">
        <v>0</v>
      </c>
      <c r="K76" s="57">
        <f t="shared" si="2"/>
        <v>160.57449592660862</v>
      </c>
      <c r="L76" s="15">
        <f t="shared" si="5"/>
        <v>50</v>
      </c>
      <c r="M76" s="64">
        <f t="shared" si="5"/>
        <v>0.31138195210559932</v>
      </c>
      <c r="N76" s="65" t="str">
        <f t="shared" si="1"/>
        <v/>
      </c>
    </row>
    <row r="77" spans="1:14" hidden="1" x14ac:dyDescent="0.25">
      <c r="A77" s="115"/>
      <c r="B77" s="14">
        <v>60</v>
      </c>
      <c r="C77" s="60" t="s">
        <v>86</v>
      </c>
      <c r="D77" s="61" t="s">
        <v>86</v>
      </c>
      <c r="E77" s="60" t="s">
        <v>86</v>
      </c>
      <c r="F77" s="62" t="s">
        <v>86</v>
      </c>
      <c r="G77" s="16"/>
      <c r="H77" s="63" t="s">
        <v>86</v>
      </c>
      <c r="I77" s="93" t="s">
        <v>86</v>
      </c>
      <c r="J77" s="15">
        <v>0</v>
      </c>
      <c r="K77" s="57">
        <f t="shared" si="2"/>
        <v>160.57449592660862</v>
      </c>
      <c r="L77" s="15">
        <f t="shared" si="5"/>
        <v>50</v>
      </c>
      <c r="M77" s="64">
        <f t="shared" si="5"/>
        <v>0.31138195210559932</v>
      </c>
      <c r="N77" s="65" t="str">
        <f t="shared" si="1"/>
        <v/>
      </c>
    </row>
    <row r="78" spans="1:14" hidden="1" x14ac:dyDescent="0.25">
      <c r="A78" s="115"/>
      <c r="B78" s="14">
        <v>61</v>
      </c>
      <c r="C78" s="60" t="s">
        <v>86</v>
      </c>
      <c r="D78" s="61" t="s">
        <v>86</v>
      </c>
      <c r="E78" s="60" t="s">
        <v>86</v>
      </c>
      <c r="F78" s="62" t="s">
        <v>86</v>
      </c>
      <c r="G78" s="16"/>
      <c r="H78" s="63" t="s">
        <v>86</v>
      </c>
      <c r="I78" s="93" t="s">
        <v>86</v>
      </c>
      <c r="J78" s="15">
        <v>0</v>
      </c>
      <c r="K78" s="57">
        <f t="shared" si="2"/>
        <v>160.57449592660862</v>
      </c>
      <c r="L78" s="15">
        <f t="shared" si="5"/>
        <v>50</v>
      </c>
      <c r="M78" s="64">
        <f t="shared" si="5"/>
        <v>0.31138195210559932</v>
      </c>
      <c r="N78" s="65" t="str">
        <f t="shared" si="1"/>
        <v/>
      </c>
    </row>
    <row r="79" spans="1:14" hidden="1" x14ac:dyDescent="0.25">
      <c r="A79" s="115"/>
      <c r="B79" s="14">
        <v>62</v>
      </c>
      <c r="C79" s="60" t="s">
        <v>86</v>
      </c>
      <c r="D79" s="61" t="s">
        <v>86</v>
      </c>
      <c r="E79" s="60" t="s">
        <v>86</v>
      </c>
      <c r="F79" s="62" t="s">
        <v>86</v>
      </c>
      <c r="G79" s="16"/>
      <c r="H79" s="63" t="s">
        <v>86</v>
      </c>
      <c r="I79" s="93" t="s">
        <v>86</v>
      </c>
      <c r="J79" s="15">
        <v>0</v>
      </c>
      <c r="K79" s="57">
        <f t="shared" si="2"/>
        <v>160.57449592660862</v>
      </c>
      <c r="L79" s="15">
        <f t="shared" si="5"/>
        <v>50</v>
      </c>
      <c r="M79" s="64">
        <f t="shared" si="5"/>
        <v>0.31138195210559932</v>
      </c>
      <c r="N79" s="65" t="str">
        <f t="shared" si="1"/>
        <v/>
      </c>
    </row>
    <row r="80" spans="1:14" hidden="1" x14ac:dyDescent="0.25">
      <c r="A80" s="115"/>
      <c r="B80" s="14">
        <v>63</v>
      </c>
      <c r="C80" s="60" t="s">
        <v>86</v>
      </c>
      <c r="D80" s="61" t="s">
        <v>86</v>
      </c>
      <c r="E80" s="60" t="s">
        <v>86</v>
      </c>
      <c r="F80" s="62" t="s">
        <v>86</v>
      </c>
      <c r="G80" s="16"/>
      <c r="H80" s="63" t="s">
        <v>86</v>
      </c>
      <c r="I80" s="93" t="s">
        <v>86</v>
      </c>
      <c r="J80" s="15">
        <v>0</v>
      </c>
      <c r="K80" s="57">
        <f t="shared" si="2"/>
        <v>160.57449592660862</v>
      </c>
      <c r="L80" s="15">
        <f t="shared" si="5"/>
        <v>50</v>
      </c>
      <c r="M80" s="64">
        <f t="shared" si="5"/>
        <v>0.31138195210559932</v>
      </c>
      <c r="N80" s="65" t="str">
        <f t="shared" si="1"/>
        <v/>
      </c>
    </row>
    <row r="81" spans="1:14" hidden="1" x14ac:dyDescent="0.25">
      <c r="A81" s="115"/>
      <c r="B81" s="14">
        <v>64</v>
      </c>
      <c r="C81" s="60" t="s">
        <v>86</v>
      </c>
      <c r="D81" s="61" t="s">
        <v>86</v>
      </c>
      <c r="E81" s="60" t="s">
        <v>86</v>
      </c>
      <c r="F81" s="62" t="s">
        <v>86</v>
      </c>
      <c r="G81" s="16"/>
      <c r="H81" s="63" t="s">
        <v>86</v>
      </c>
      <c r="I81" s="93" t="s">
        <v>86</v>
      </c>
      <c r="J81" s="15">
        <v>0</v>
      </c>
      <c r="K81" s="57">
        <f t="shared" si="2"/>
        <v>160.57449592660862</v>
      </c>
      <c r="L81" s="15">
        <f t="shared" si="5"/>
        <v>50</v>
      </c>
      <c r="M81" s="64">
        <f t="shared" si="5"/>
        <v>0.31138195210559932</v>
      </c>
      <c r="N81" s="65" t="str">
        <f t="shared" si="1"/>
        <v/>
      </c>
    </row>
    <row r="82" spans="1:14" hidden="1" x14ac:dyDescent="0.25">
      <c r="A82" s="115"/>
      <c r="B82" s="14">
        <v>65</v>
      </c>
      <c r="C82" s="60" t="s">
        <v>86</v>
      </c>
      <c r="D82" s="61" t="s">
        <v>86</v>
      </c>
      <c r="E82" s="60" t="s">
        <v>86</v>
      </c>
      <c r="F82" s="62" t="s">
        <v>86</v>
      </c>
      <c r="G82" s="16"/>
      <c r="H82" s="63" t="s">
        <v>86</v>
      </c>
      <c r="I82" s="93" t="s">
        <v>86</v>
      </c>
      <c r="J82" s="15">
        <v>0</v>
      </c>
      <c r="K82" s="57">
        <f t="shared" si="2"/>
        <v>160.57449592660862</v>
      </c>
      <c r="L82" s="15">
        <f t="shared" ref="L82:M97" si="6">L81</f>
        <v>50</v>
      </c>
      <c r="M82" s="64">
        <f t="shared" si="6"/>
        <v>0.31138195210559932</v>
      </c>
      <c r="N82" s="65" t="str">
        <f t="shared" ref="N82:N117" si="7">IF(I82="","",I82*M82)</f>
        <v/>
      </c>
    </row>
    <row r="83" spans="1:14" hidden="1" x14ac:dyDescent="0.25">
      <c r="A83" s="115"/>
      <c r="B83" s="14">
        <v>66</v>
      </c>
      <c r="C83" s="60" t="s">
        <v>86</v>
      </c>
      <c r="D83" s="61" t="s">
        <v>86</v>
      </c>
      <c r="E83" s="60" t="s">
        <v>86</v>
      </c>
      <c r="F83" s="62" t="s">
        <v>86</v>
      </c>
      <c r="G83" s="16"/>
      <c r="H83" s="63" t="s">
        <v>86</v>
      </c>
      <c r="I83" s="93" t="s">
        <v>86</v>
      </c>
      <c r="J83" s="15">
        <v>0</v>
      </c>
      <c r="K83" s="57">
        <f t="shared" ref="K83:K117" si="8">IF(J83=0,K82,IF(J83&gt;K82,J83,K82))</f>
        <v>160.57449592660862</v>
      </c>
      <c r="L83" s="15">
        <f t="shared" si="6"/>
        <v>50</v>
      </c>
      <c r="M83" s="64">
        <f t="shared" si="6"/>
        <v>0.31138195210559932</v>
      </c>
      <c r="N83" s="65" t="str">
        <f t="shared" si="7"/>
        <v/>
      </c>
    </row>
    <row r="84" spans="1:14" hidden="1" x14ac:dyDescent="0.25">
      <c r="A84" s="115"/>
      <c r="B84" s="14">
        <v>67</v>
      </c>
      <c r="C84" s="60" t="s">
        <v>86</v>
      </c>
      <c r="D84" s="61" t="s">
        <v>86</v>
      </c>
      <c r="E84" s="60" t="s">
        <v>86</v>
      </c>
      <c r="F84" s="62" t="s">
        <v>86</v>
      </c>
      <c r="G84" s="16"/>
      <c r="H84" s="63" t="s">
        <v>86</v>
      </c>
      <c r="I84" s="93" t="s">
        <v>86</v>
      </c>
      <c r="J84" s="15">
        <v>0</v>
      </c>
      <c r="K84" s="57">
        <f t="shared" si="8"/>
        <v>160.57449592660862</v>
      </c>
      <c r="L84" s="15">
        <f t="shared" si="6"/>
        <v>50</v>
      </c>
      <c r="M84" s="64">
        <f t="shared" si="6"/>
        <v>0.31138195210559932</v>
      </c>
      <c r="N84" s="65" t="str">
        <f t="shared" si="7"/>
        <v/>
      </c>
    </row>
    <row r="85" spans="1:14" hidden="1" x14ac:dyDescent="0.25">
      <c r="A85" s="115"/>
      <c r="B85" s="14">
        <v>68</v>
      </c>
      <c r="C85" s="60" t="s">
        <v>86</v>
      </c>
      <c r="D85" s="61" t="s">
        <v>86</v>
      </c>
      <c r="E85" s="60" t="s">
        <v>86</v>
      </c>
      <c r="F85" s="62" t="s">
        <v>86</v>
      </c>
      <c r="G85" s="16"/>
      <c r="H85" s="63" t="s">
        <v>86</v>
      </c>
      <c r="I85" s="93" t="s">
        <v>86</v>
      </c>
      <c r="J85" s="15">
        <v>0</v>
      </c>
      <c r="K85" s="57">
        <f t="shared" si="8"/>
        <v>160.57449592660862</v>
      </c>
      <c r="L85" s="15">
        <f t="shared" si="6"/>
        <v>50</v>
      </c>
      <c r="M85" s="64">
        <f t="shared" si="6"/>
        <v>0.31138195210559932</v>
      </c>
      <c r="N85" s="65" t="str">
        <f t="shared" si="7"/>
        <v/>
      </c>
    </row>
    <row r="86" spans="1:14" hidden="1" x14ac:dyDescent="0.25">
      <c r="A86" s="115"/>
      <c r="B86" s="14">
        <v>69</v>
      </c>
      <c r="C86" s="60" t="s">
        <v>86</v>
      </c>
      <c r="D86" s="61" t="s">
        <v>86</v>
      </c>
      <c r="E86" s="60" t="s">
        <v>86</v>
      </c>
      <c r="F86" s="62" t="s">
        <v>86</v>
      </c>
      <c r="G86" s="16"/>
      <c r="H86" s="63" t="s">
        <v>86</v>
      </c>
      <c r="I86" s="93" t="s">
        <v>86</v>
      </c>
      <c r="J86" s="15">
        <v>0</v>
      </c>
      <c r="K86" s="57">
        <f t="shared" si="8"/>
        <v>160.57449592660862</v>
      </c>
      <c r="L86" s="15">
        <f t="shared" si="6"/>
        <v>50</v>
      </c>
      <c r="M86" s="64">
        <f t="shared" si="6"/>
        <v>0.31138195210559932</v>
      </c>
      <c r="N86" s="65" t="str">
        <f t="shared" si="7"/>
        <v/>
      </c>
    </row>
    <row r="87" spans="1:14" hidden="1" x14ac:dyDescent="0.25">
      <c r="A87" s="115"/>
      <c r="B87" s="14">
        <v>70</v>
      </c>
      <c r="C87" s="60" t="s">
        <v>86</v>
      </c>
      <c r="D87" s="61" t="s">
        <v>86</v>
      </c>
      <c r="E87" s="60" t="s">
        <v>86</v>
      </c>
      <c r="F87" s="62" t="s">
        <v>86</v>
      </c>
      <c r="G87" s="16"/>
      <c r="H87" s="63" t="s">
        <v>86</v>
      </c>
      <c r="I87" s="93" t="s">
        <v>86</v>
      </c>
      <c r="J87" s="15">
        <v>0</v>
      </c>
      <c r="K87" s="57">
        <f t="shared" si="8"/>
        <v>160.57449592660862</v>
      </c>
      <c r="L87" s="15">
        <f t="shared" si="6"/>
        <v>50</v>
      </c>
      <c r="M87" s="64">
        <f t="shared" si="6"/>
        <v>0.31138195210559932</v>
      </c>
      <c r="N87" s="65" t="str">
        <f t="shared" si="7"/>
        <v/>
      </c>
    </row>
    <row r="88" spans="1:14" hidden="1" x14ac:dyDescent="0.25">
      <c r="A88" s="115"/>
      <c r="B88" s="14">
        <v>71</v>
      </c>
      <c r="C88" s="60" t="s">
        <v>86</v>
      </c>
      <c r="D88" s="61" t="s">
        <v>86</v>
      </c>
      <c r="E88" s="60" t="s">
        <v>86</v>
      </c>
      <c r="F88" s="62" t="s">
        <v>86</v>
      </c>
      <c r="G88" s="16"/>
      <c r="H88" s="63" t="s">
        <v>86</v>
      </c>
      <c r="I88" s="93" t="s">
        <v>86</v>
      </c>
      <c r="J88" s="15">
        <v>0</v>
      </c>
      <c r="K88" s="57">
        <f t="shared" si="8"/>
        <v>160.57449592660862</v>
      </c>
      <c r="L88" s="15">
        <f t="shared" si="6"/>
        <v>50</v>
      </c>
      <c r="M88" s="64">
        <f t="shared" si="6"/>
        <v>0.31138195210559932</v>
      </c>
      <c r="N88" s="65" t="str">
        <f t="shared" si="7"/>
        <v/>
      </c>
    </row>
    <row r="89" spans="1:14" hidden="1" x14ac:dyDescent="0.25">
      <c r="A89" s="115"/>
      <c r="B89" s="14">
        <v>72</v>
      </c>
      <c r="C89" s="60" t="s">
        <v>86</v>
      </c>
      <c r="D89" s="61" t="s">
        <v>86</v>
      </c>
      <c r="E89" s="60" t="s">
        <v>86</v>
      </c>
      <c r="F89" s="62" t="s">
        <v>86</v>
      </c>
      <c r="G89" s="16"/>
      <c r="H89" s="63" t="s">
        <v>86</v>
      </c>
      <c r="I89" s="93" t="s">
        <v>86</v>
      </c>
      <c r="J89" s="15">
        <v>0</v>
      </c>
      <c r="K89" s="57">
        <f t="shared" si="8"/>
        <v>160.57449592660862</v>
      </c>
      <c r="L89" s="15">
        <f t="shared" si="6"/>
        <v>50</v>
      </c>
      <c r="M89" s="64">
        <f t="shared" si="6"/>
        <v>0.31138195210559932</v>
      </c>
      <c r="N89" s="65" t="str">
        <f t="shared" si="7"/>
        <v/>
      </c>
    </row>
    <row r="90" spans="1:14" hidden="1" x14ac:dyDescent="0.25">
      <c r="A90" s="115"/>
      <c r="B90" s="14">
        <v>73</v>
      </c>
      <c r="C90" s="60" t="s">
        <v>86</v>
      </c>
      <c r="D90" s="61" t="s">
        <v>86</v>
      </c>
      <c r="E90" s="60" t="s">
        <v>86</v>
      </c>
      <c r="F90" s="62" t="s">
        <v>86</v>
      </c>
      <c r="G90" s="16"/>
      <c r="H90" s="63" t="s">
        <v>86</v>
      </c>
      <c r="I90" s="93" t="s">
        <v>86</v>
      </c>
      <c r="J90" s="15">
        <v>0</v>
      </c>
      <c r="K90" s="57">
        <f t="shared" si="8"/>
        <v>160.57449592660862</v>
      </c>
      <c r="L90" s="15">
        <f t="shared" si="6"/>
        <v>50</v>
      </c>
      <c r="M90" s="64">
        <f t="shared" si="6"/>
        <v>0.31138195210559932</v>
      </c>
      <c r="N90" s="65" t="str">
        <f t="shared" si="7"/>
        <v/>
      </c>
    </row>
    <row r="91" spans="1:14" hidden="1" x14ac:dyDescent="0.25">
      <c r="A91" s="115"/>
      <c r="B91" s="14">
        <v>74</v>
      </c>
      <c r="C91" s="60" t="s">
        <v>86</v>
      </c>
      <c r="D91" s="61" t="s">
        <v>86</v>
      </c>
      <c r="E91" s="60" t="s">
        <v>86</v>
      </c>
      <c r="F91" s="62" t="s">
        <v>86</v>
      </c>
      <c r="G91" s="16"/>
      <c r="H91" s="63" t="s">
        <v>86</v>
      </c>
      <c r="I91" s="93" t="s">
        <v>86</v>
      </c>
      <c r="J91" s="15">
        <v>0</v>
      </c>
      <c r="K91" s="57">
        <f t="shared" si="8"/>
        <v>160.57449592660862</v>
      </c>
      <c r="L91" s="15">
        <f t="shared" si="6"/>
        <v>50</v>
      </c>
      <c r="M91" s="64">
        <f t="shared" si="6"/>
        <v>0.31138195210559932</v>
      </c>
      <c r="N91" s="65" t="str">
        <f t="shared" si="7"/>
        <v/>
      </c>
    </row>
    <row r="92" spans="1:14" hidden="1" x14ac:dyDescent="0.25">
      <c r="A92" s="115"/>
      <c r="B92" s="14">
        <v>75</v>
      </c>
      <c r="C92" s="60" t="s">
        <v>86</v>
      </c>
      <c r="D92" s="61" t="s">
        <v>86</v>
      </c>
      <c r="E92" s="60" t="s">
        <v>86</v>
      </c>
      <c r="F92" s="62" t="s">
        <v>86</v>
      </c>
      <c r="G92" s="16"/>
      <c r="H92" s="63" t="s">
        <v>86</v>
      </c>
      <c r="I92" s="93" t="s">
        <v>86</v>
      </c>
      <c r="J92" s="15">
        <v>0</v>
      </c>
      <c r="K92" s="57">
        <f t="shared" si="8"/>
        <v>160.57449592660862</v>
      </c>
      <c r="L92" s="15">
        <f t="shared" si="6"/>
        <v>50</v>
      </c>
      <c r="M92" s="64">
        <f t="shared" si="6"/>
        <v>0.31138195210559932</v>
      </c>
      <c r="N92" s="65" t="str">
        <f t="shared" si="7"/>
        <v/>
      </c>
    </row>
    <row r="93" spans="1:14" hidden="1" x14ac:dyDescent="0.25">
      <c r="A93" s="115"/>
      <c r="B93" s="14">
        <v>76</v>
      </c>
      <c r="C93" s="60" t="s">
        <v>86</v>
      </c>
      <c r="D93" s="61" t="s">
        <v>86</v>
      </c>
      <c r="E93" s="60" t="s">
        <v>86</v>
      </c>
      <c r="F93" s="62" t="s">
        <v>86</v>
      </c>
      <c r="G93" s="16"/>
      <c r="H93" s="63" t="s">
        <v>86</v>
      </c>
      <c r="I93" s="93" t="s">
        <v>86</v>
      </c>
      <c r="J93" s="15">
        <v>0</v>
      </c>
      <c r="K93" s="57">
        <f t="shared" si="8"/>
        <v>160.57449592660862</v>
      </c>
      <c r="L93" s="15">
        <f t="shared" si="6"/>
        <v>50</v>
      </c>
      <c r="M93" s="64">
        <f t="shared" si="6"/>
        <v>0.31138195210559932</v>
      </c>
      <c r="N93" s="65" t="str">
        <f t="shared" si="7"/>
        <v/>
      </c>
    </row>
    <row r="94" spans="1:14" hidden="1" x14ac:dyDescent="0.25">
      <c r="A94" s="115"/>
      <c r="B94" s="14">
        <v>77</v>
      </c>
      <c r="C94" s="60" t="s">
        <v>86</v>
      </c>
      <c r="D94" s="61" t="s">
        <v>86</v>
      </c>
      <c r="E94" s="60" t="s">
        <v>86</v>
      </c>
      <c r="F94" s="62" t="s">
        <v>86</v>
      </c>
      <c r="G94" s="16"/>
      <c r="H94" s="63" t="s">
        <v>86</v>
      </c>
      <c r="I94" s="93" t="s">
        <v>86</v>
      </c>
      <c r="J94" s="15">
        <v>0</v>
      </c>
      <c r="K94" s="57">
        <f t="shared" si="8"/>
        <v>160.57449592660862</v>
      </c>
      <c r="L94" s="15">
        <f t="shared" si="6"/>
        <v>50</v>
      </c>
      <c r="M94" s="64">
        <f t="shared" si="6"/>
        <v>0.31138195210559932</v>
      </c>
      <c r="N94" s="65" t="str">
        <f t="shared" si="7"/>
        <v/>
      </c>
    </row>
    <row r="95" spans="1:14" hidden="1" x14ac:dyDescent="0.25">
      <c r="A95" s="115"/>
      <c r="B95" s="14">
        <v>78</v>
      </c>
      <c r="C95" s="60" t="s">
        <v>86</v>
      </c>
      <c r="D95" s="61" t="s">
        <v>86</v>
      </c>
      <c r="E95" s="60" t="s">
        <v>86</v>
      </c>
      <c r="F95" s="62" t="s">
        <v>86</v>
      </c>
      <c r="G95" s="16"/>
      <c r="H95" s="63" t="s">
        <v>86</v>
      </c>
      <c r="I95" s="93" t="s">
        <v>86</v>
      </c>
      <c r="J95" s="15">
        <v>0</v>
      </c>
      <c r="K95" s="57">
        <f t="shared" si="8"/>
        <v>160.57449592660862</v>
      </c>
      <c r="L95" s="15">
        <f t="shared" si="6"/>
        <v>50</v>
      </c>
      <c r="M95" s="64">
        <f t="shared" si="6"/>
        <v>0.31138195210559932</v>
      </c>
      <c r="N95" s="65" t="str">
        <f t="shared" si="7"/>
        <v/>
      </c>
    </row>
    <row r="96" spans="1:14" hidden="1" x14ac:dyDescent="0.25">
      <c r="A96" s="115"/>
      <c r="B96" s="14">
        <v>79</v>
      </c>
      <c r="C96" s="60" t="s">
        <v>86</v>
      </c>
      <c r="D96" s="61" t="s">
        <v>86</v>
      </c>
      <c r="E96" s="60" t="s">
        <v>86</v>
      </c>
      <c r="F96" s="62" t="s">
        <v>86</v>
      </c>
      <c r="G96" s="16"/>
      <c r="H96" s="63" t="s">
        <v>86</v>
      </c>
      <c r="I96" s="93" t="s">
        <v>86</v>
      </c>
      <c r="J96" s="15">
        <v>0</v>
      </c>
      <c r="K96" s="57">
        <f t="shared" si="8"/>
        <v>160.57449592660862</v>
      </c>
      <c r="L96" s="15">
        <f t="shared" si="6"/>
        <v>50</v>
      </c>
      <c r="M96" s="64">
        <f t="shared" si="6"/>
        <v>0.31138195210559932</v>
      </c>
      <c r="N96" s="65" t="str">
        <f t="shared" si="7"/>
        <v/>
      </c>
    </row>
    <row r="97" spans="1:14" hidden="1" x14ac:dyDescent="0.25">
      <c r="A97" s="115"/>
      <c r="B97" s="14">
        <v>80</v>
      </c>
      <c r="C97" s="60" t="s">
        <v>86</v>
      </c>
      <c r="D97" s="61" t="s">
        <v>86</v>
      </c>
      <c r="E97" s="60" t="s">
        <v>86</v>
      </c>
      <c r="F97" s="62" t="s">
        <v>86</v>
      </c>
      <c r="G97" s="16"/>
      <c r="H97" s="63" t="s">
        <v>86</v>
      </c>
      <c r="I97" s="93" t="s">
        <v>86</v>
      </c>
      <c r="J97" s="15">
        <v>0</v>
      </c>
      <c r="K97" s="57">
        <f t="shared" si="8"/>
        <v>160.57449592660862</v>
      </c>
      <c r="L97" s="15">
        <f t="shared" si="6"/>
        <v>50</v>
      </c>
      <c r="M97" s="64">
        <f t="shared" si="6"/>
        <v>0.31138195210559932</v>
      </c>
      <c r="N97" s="65" t="str">
        <f t="shared" si="7"/>
        <v/>
      </c>
    </row>
    <row r="98" spans="1:14" hidden="1" x14ac:dyDescent="0.25">
      <c r="A98" s="10"/>
      <c r="B98" s="14">
        <v>81</v>
      </c>
      <c r="C98" s="60" t="s">
        <v>86</v>
      </c>
      <c r="D98" s="61" t="s">
        <v>86</v>
      </c>
      <c r="E98" s="60" t="s">
        <v>86</v>
      </c>
      <c r="F98" s="62" t="s">
        <v>86</v>
      </c>
      <c r="G98" s="16"/>
      <c r="H98" s="63" t="s">
        <v>86</v>
      </c>
      <c r="I98" s="93" t="s">
        <v>86</v>
      </c>
      <c r="J98" s="15">
        <v>0</v>
      </c>
      <c r="K98" s="57">
        <f t="shared" si="8"/>
        <v>160.57449592660862</v>
      </c>
      <c r="L98" s="15">
        <f t="shared" ref="L98:M113" si="9">L97</f>
        <v>50</v>
      </c>
      <c r="M98" s="64">
        <f t="shared" si="9"/>
        <v>0.31138195210559932</v>
      </c>
      <c r="N98" s="65" t="str">
        <f t="shared" si="7"/>
        <v/>
      </c>
    </row>
    <row r="99" spans="1:14" hidden="1" x14ac:dyDescent="0.25">
      <c r="A99" s="115"/>
      <c r="B99" s="14">
        <v>82</v>
      </c>
      <c r="C99" s="60" t="s">
        <v>86</v>
      </c>
      <c r="D99" s="61" t="s">
        <v>86</v>
      </c>
      <c r="E99" s="60" t="s">
        <v>86</v>
      </c>
      <c r="F99" s="62" t="s">
        <v>86</v>
      </c>
      <c r="G99" s="16"/>
      <c r="H99" s="63" t="s">
        <v>86</v>
      </c>
      <c r="I99" s="93" t="s">
        <v>86</v>
      </c>
      <c r="J99" s="15">
        <v>0</v>
      </c>
      <c r="K99" s="57">
        <f t="shared" si="8"/>
        <v>160.57449592660862</v>
      </c>
      <c r="L99" s="15">
        <f t="shared" si="9"/>
        <v>50</v>
      </c>
      <c r="M99" s="64">
        <f t="shared" si="9"/>
        <v>0.31138195210559932</v>
      </c>
      <c r="N99" s="65" t="str">
        <f t="shared" si="7"/>
        <v/>
      </c>
    </row>
    <row r="100" spans="1:14" hidden="1" x14ac:dyDescent="0.25">
      <c r="A100" s="115"/>
      <c r="B100" s="14">
        <v>83</v>
      </c>
      <c r="C100" s="60" t="s">
        <v>86</v>
      </c>
      <c r="D100" s="61" t="s">
        <v>86</v>
      </c>
      <c r="E100" s="60" t="s">
        <v>86</v>
      </c>
      <c r="F100" s="62" t="s">
        <v>86</v>
      </c>
      <c r="G100" s="16"/>
      <c r="H100" s="63" t="s">
        <v>86</v>
      </c>
      <c r="I100" s="93" t="s">
        <v>86</v>
      </c>
      <c r="J100" s="15">
        <v>0</v>
      </c>
      <c r="K100" s="57">
        <f t="shared" si="8"/>
        <v>160.57449592660862</v>
      </c>
      <c r="L100" s="15">
        <f t="shared" si="9"/>
        <v>50</v>
      </c>
      <c r="M100" s="64">
        <f t="shared" si="9"/>
        <v>0.31138195210559932</v>
      </c>
      <c r="N100" s="65" t="str">
        <f t="shared" si="7"/>
        <v/>
      </c>
    </row>
    <row r="101" spans="1:14" hidden="1" x14ac:dyDescent="0.25">
      <c r="A101" s="115"/>
      <c r="B101" s="14">
        <v>84</v>
      </c>
      <c r="C101" s="60" t="s">
        <v>86</v>
      </c>
      <c r="D101" s="61" t="s">
        <v>86</v>
      </c>
      <c r="E101" s="60" t="s">
        <v>86</v>
      </c>
      <c r="F101" s="62" t="s">
        <v>86</v>
      </c>
      <c r="G101" s="16"/>
      <c r="H101" s="63" t="s">
        <v>86</v>
      </c>
      <c r="I101" s="93" t="s">
        <v>86</v>
      </c>
      <c r="J101" s="15">
        <v>0</v>
      </c>
      <c r="K101" s="57">
        <f t="shared" si="8"/>
        <v>160.57449592660862</v>
      </c>
      <c r="L101" s="15">
        <f t="shared" si="9"/>
        <v>50</v>
      </c>
      <c r="M101" s="64">
        <f t="shared" si="9"/>
        <v>0.31138195210559932</v>
      </c>
      <c r="N101" s="65" t="str">
        <f t="shared" si="7"/>
        <v/>
      </c>
    </row>
    <row r="102" spans="1:14" hidden="1" x14ac:dyDescent="0.25">
      <c r="A102" s="115"/>
      <c r="B102" s="14">
        <v>85</v>
      </c>
      <c r="C102" s="60" t="s">
        <v>86</v>
      </c>
      <c r="D102" s="61" t="s">
        <v>86</v>
      </c>
      <c r="E102" s="60" t="s">
        <v>86</v>
      </c>
      <c r="F102" s="62" t="s">
        <v>86</v>
      </c>
      <c r="G102" s="16"/>
      <c r="H102" s="63" t="s">
        <v>86</v>
      </c>
      <c r="I102" s="93" t="s">
        <v>86</v>
      </c>
      <c r="J102" s="15">
        <v>0</v>
      </c>
      <c r="K102" s="57">
        <f t="shared" si="8"/>
        <v>160.57449592660862</v>
      </c>
      <c r="L102" s="15">
        <f t="shared" si="9"/>
        <v>50</v>
      </c>
      <c r="M102" s="64">
        <f t="shared" si="9"/>
        <v>0.31138195210559932</v>
      </c>
      <c r="N102" s="65" t="str">
        <f t="shared" si="7"/>
        <v/>
      </c>
    </row>
    <row r="103" spans="1:14" hidden="1" x14ac:dyDescent="0.25">
      <c r="A103" s="115"/>
      <c r="B103" s="14">
        <v>86</v>
      </c>
      <c r="C103" s="60" t="s">
        <v>86</v>
      </c>
      <c r="D103" s="61" t="s">
        <v>86</v>
      </c>
      <c r="E103" s="60" t="s">
        <v>86</v>
      </c>
      <c r="F103" s="62" t="s">
        <v>86</v>
      </c>
      <c r="G103" s="16"/>
      <c r="H103" s="63" t="s">
        <v>86</v>
      </c>
      <c r="I103" s="93" t="s">
        <v>86</v>
      </c>
      <c r="J103" s="15">
        <v>0</v>
      </c>
      <c r="K103" s="57">
        <f t="shared" si="8"/>
        <v>160.57449592660862</v>
      </c>
      <c r="L103" s="15">
        <f t="shared" si="9"/>
        <v>50</v>
      </c>
      <c r="M103" s="64">
        <f t="shared" si="9"/>
        <v>0.31138195210559932</v>
      </c>
      <c r="N103" s="65" t="str">
        <f t="shared" si="7"/>
        <v/>
      </c>
    </row>
    <row r="104" spans="1:14" hidden="1" x14ac:dyDescent="0.25">
      <c r="A104" s="115"/>
      <c r="B104" s="14">
        <v>87</v>
      </c>
      <c r="C104" s="60" t="s">
        <v>86</v>
      </c>
      <c r="D104" s="61" t="s">
        <v>86</v>
      </c>
      <c r="E104" s="60" t="s">
        <v>86</v>
      </c>
      <c r="F104" s="62" t="s">
        <v>86</v>
      </c>
      <c r="G104" s="16"/>
      <c r="H104" s="63" t="s">
        <v>86</v>
      </c>
      <c r="I104" s="93" t="s">
        <v>86</v>
      </c>
      <c r="J104" s="15">
        <v>0</v>
      </c>
      <c r="K104" s="57">
        <f t="shared" si="8"/>
        <v>160.57449592660862</v>
      </c>
      <c r="L104" s="15">
        <f t="shared" si="9"/>
        <v>50</v>
      </c>
      <c r="M104" s="64">
        <f t="shared" si="9"/>
        <v>0.31138195210559932</v>
      </c>
      <c r="N104" s="65" t="str">
        <f t="shared" si="7"/>
        <v/>
      </c>
    </row>
    <row r="105" spans="1:14" hidden="1" x14ac:dyDescent="0.25">
      <c r="A105" s="115"/>
      <c r="B105" s="14">
        <v>88</v>
      </c>
      <c r="C105" s="60" t="s">
        <v>86</v>
      </c>
      <c r="D105" s="61" t="s">
        <v>86</v>
      </c>
      <c r="E105" s="60" t="s">
        <v>86</v>
      </c>
      <c r="F105" s="62" t="s">
        <v>86</v>
      </c>
      <c r="G105" s="16"/>
      <c r="H105" s="63" t="s">
        <v>86</v>
      </c>
      <c r="I105" s="93" t="s">
        <v>86</v>
      </c>
      <c r="J105" s="15">
        <v>0</v>
      </c>
      <c r="K105" s="57">
        <f t="shared" si="8"/>
        <v>160.57449592660862</v>
      </c>
      <c r="L105" s="15">
        <f t="shared" si="9"/>
        <v>50</v>
      </c>
      <c r="M105" s="64">
        <f t="shared" si="9"/>
        <v>0.31138195210559932</v>
      </c>
      <c r="N105" s="65" t="str">
        <f t="shared" si="7"/>
        <v/>
      </c>
    </row>
    <row r="106" spans="1:14" hidden="1" x14ac:dyDescent="0.25">
      <c r="A106" s="115"/>
      <c r="B106" s="14">
        <v>89</v>
      </c>
      <c r="C106" s="60" t="s">
        <v>86</v>
      </c>
      <c r="D106" s="61" t="s">
        <v>86</v>
      </c>
      <c r="E106" s="60" t="s">
        <v>86</v>
      </c>
      <c r="F106" s="62" t="s">
        <v>86</v>
      </c>
      <c r="G106" s="16"/>
      <c r="H106" s="63" t="s">
        <v>86</v>
      </c>
      <c r="I106" s="93" t="s">
        <v>86</v>
      </c>
      <c r="J106" s="15">
        <v>0</v>
      </c>
      <c r="K106" s="57">
        <f t="shared" si="8"/>
        <v>160.57449592660862</v>
      </c>
      <c r="L106" s="15">
        <f t="shared" si="9"/>
        <v>50</v>
      </c>
      <c r="M106" s="64">
        <f t="shared" si="9"/>
        <v>0.31138195210559932</v>
      </c>
      <c r="N106" s="65" t="str">
        <f t="shared" si="7"/>
        <v/>
      </c>
    </row>
    <row r="107" spans="1:14" hidden="1" x14ac:dyDescent="0.25">
      <c r="A107" s="115"/>
      <c r="B107" s="14">
        <v>90</v>
      </c>
      <c r="C107" s="60" t="s">
        <v>86</v>
      </c>
      <c r="D107" s="61" t="s">
        <v>86</v>
      </c>
      <c r="E107" s="60" t="s">
        <v>86</v>
      </c>
      <c r="F107" s="62" t="s">
        <v>86</v>
      </c>
      <c r="G107" s="16"/>
      <c r="H107" s="63" t="s">
        <v>86</v>
      </c>
      <c r="I107" s="93" t="s">
        <v>86</v>
      </c>
      <c r="J107" s="15">
        <v>0</v>
      </c>
      <c r="K107" s="57">
        <f t="shared" si="8"/>
        <v>160.57449592660862</v>
      </c>
      <c r="L107" s="15">
        <f t="shared" si="9"/>
        <v>50</v>
      </c>
      <c r="M107" s="64">
        <f t="shared" si="9"/>
        <v>0.31138195210559932</v>
      </c>
      <c r="N107" s="65" t="str">
        <f t="shared" si="7"/>
        <v/>
      </c>
    </row>
    <row r="108" spans="1:14" hidden="1" x14ac:dyDescent="0.25">
      <c r="A108" s="115"/>
      <c r="B108" s="14">
        <v>91</v>
      </c>
      <c r="C108" s="60" t="s">
        <v>86</v>
      </c>
      <c r="D108" s="61" t="s">
        <v>86</v>
      </c>
      <c r="E108" s="60" t="s">
        <v>86</v>
      </c>
      <c r="F108" s="62" t="s">
        <v>86</v>
      </c>
      <c r="G108" s="16"/>
      <c r="H108" s="63" t="s">
        <v>86</v>
      </c>
      <c r="I108" s="93" t="s">
        <v>86</v>
      </c>
      <c r="J108" s="15">
        <v>0</v>
      </c>
      <c r="K108" s="57">
        <f t="shared" si="8"/>
        <v>160.57449592660862</v>
      </c>
      <c r="L108" s="15">
        <f t="shared" si="9"/>
        <v>50</v>
      </c>
      <c r="M108" s="64">
        <f t="shared" si="9"/>
        <v>0.31138195210559932</v>
      </c>
      <c r="N108" s="65" t="str">
        <f t="shared" si="7"/>
        <v/>
      </c>
    </row>
    <row r="109" spans="1:14" hidden="1" x14ac:dyDescent="0.25">
      <c r="A109" s="115"/>
      <c r="B109" s="14">
        <v>92</v>
      </c>
      <c r="C109" s="60" t="s">
        <v>86</v>
      </c>
      <c r="D109" s="61" t="s">
        <v>86</v>
      </c>
      <c r="E109" s="60" t="s">
        <v>86</v>
      </c>
      <c r="F109" s="62" t="s">
        <v>86</v>
      </c>
      <c r="G109" s="16"/>
      <c r="H109" s="63" t="s">
        <v>86</v>
      </c>
      <c r="I109" s="93" t="s">
        <v>86</v>
      </c>
      <c r="J109" s="15">
        <v>0</v>
      </c>
      <c r="K109" s="57">
        <f t="shared" si="8"/>
        <v>160.57449592660862</v>
      </c>
      <c r="L109" s="15">
        <f t="shared" si="9"/>
        <v>50</v>
      </c>
      <c r="M109" s="64">
        <f t="shared" si="9"/>
        <v>0.31138195210559932</v>
      </c>
      <c r="N109" s="65" t="str">
        <f t="shared" si="7"/>
        <v/>
      </c>
    </row>
    <row r="110" spans="1:14" s="17" customFormat="1" hidden="1" x14ac:dyDescent="0.25">
      <c r="A110" s="115"/>
      <c r="B110" s="14">
        <v>93</v>
      </c>
      <c r="C110" s="60" t="s">
        <v>86</v>
      </c>
      <c r="D110" s="61" t="s">
        <v>86</v>
      </c>
      <c r="E110" s="60" t="s">
        <v>86</v>
      </c>
      <c r="F110" s="62" t="s">
        <v>86</v>
      </c>
      <c r="G110" s="16"/>
      <c r="H110" s="63" t="s">
        <v>86</v>
      </c>
      <c r="I110" s="93" t="s">
        <v>86</v>
      </c>
      <c r="J110" s="15">
        <v>0</v>
      </c>
      <c r="K110" s="57">
        <f t="shared" si="8"/>
        <v>160.57449592660862</v>
      </c>
      <c r="L110" s="15">
        <f t="shared" si="9"/>
        <v>50</v>
      </c>
      <c r="M110" s="64">
        <f t="shared" si="9"/>
        <v>0.31138195210559932</v>
      </c>
      <c r="N110" s="65" t="str">
        <f t="shared" si="7"/>
        <v/>
      </c>
    </row>
    <row r="111" spans="1:14" s="17" customFormat="1" hidden="1" x14ac:dyDescent="0.25">
      <c r="A111" s="115"/>
      <c r="B111" s="14">
        <v>94</v>
      </c>
      <c r="C111" s="60" t="s">
        <v>86</v>
      </c>
      <c r="D111" s="61" t="s">
        <v>86</v>
      </c>
      <c r="E111" s="60" t="s">
        <v>86</v>
      </c>
      <c r="F111" s="62" t="s">
        <v>86</v>
      </c>
      <c r="G111" s="16"/>
      <c r="H111" s="63" t="s">
        <v>86</v>
      </c>
      <c r="I111" s="93" t="s">
        <v>86</v>
      </c>
      <c r="J111" s="15">
        <v>0</v>
      </c>
      <c r="K111" s="57">
        <f t="shared" si="8"/>
        <v>160.57449592660862</v>
      </c>
      <c r="L111" s="15">
        <f t="shared" si="9"/>
        <v>50</v>
      </c>
      <c r="M111" s="64">
        <f t="shared" si="9"/>
        <v>0.31138195210559932</v>
      </c>
      <c r="N111" s="65" t="str">
        <f t="shared" si="7"/>
        <v/>
      </c>
    </row>
    <row r="112" spans="1:14" s="17" customFormat="1" hidden="1" x14ac:dyDescent="0.25">
      <c r="A112" s="115"/>
      <c r="B112" s="14">
        <v>95</v>
      </c>
      <c r="C112" s="60" t="s">
        <v>86</v>
      </c>
      <c r="D112" s="61" t="s">
        <v>86</v>
      </c>
      <c r="E112" s="60" t="s">
        <v>86</v>
      </c>
      <c r="F112" s="62" t="s">
        <v>86</v>
      </c>
      <c r="G112" s="16"/>
      <c r="H112" s="63" t="s">
        <v>86</v>
      </c>
      <c r="I112" s="93" t="s">
        <v>86</v>
      </c>
      <c r="J112" s="15">
        <v>0</v>
      </c>
      <c r="K112" s="57">
        <f t="shared" si="8"/>
        <v>160.57449592660862</v>
      </c>
      <c r="L112" s="15">
        <f t="shared" si="9"/>
        <v>50</v>
      </c>
      <c r="M112" s="64">
        <f t="shared" si="9"/>
        <v>0.31138195210559932</v>
      </c>
      <c r="N112" s="65" t="str">
        <f t="shared" si="7"/>
        <v/>
      </c>
    </row>
    <row r="113" spans="1:14" s="17" customFormat="1" hidden="1" x14ac:dyDescent="0.25">
      <c r="A113" s="115"/>
      <c r="B113" s="14">
        <v>96</v>
      </c>
      <c r="C113" s="60" t="s">
        <v>86</v>
      </c>
      <c r="D113" s="61" t="s">
        <v>86</v>
      </c>
      <c r="E113" s="60" t="s">
        <v>86</v>
      </c>
      <c r="F113" s="62" t="s">
        <v>86</v>
      </c>
      <c r="G113" s="16"/>
      <c r="H113" s="63" t="s">
        <v>86</v>
      </c>
      <c r="I113" s="93" t="s">
        <v>86</v>
      </c>
      <c r="J113" s="15">
        <v>0</v>
      </c>
      <c r="K113" s="57">
        <f t="shared" si="8"/>
        <v>160.57449592660862</v>
      </c>
      <c r="L113" s="15">
        <f t="shared" si="9"/>
        <v>50</v>
      </c>
      <c r="M113" s="64">
        <f t="shared" si="9"/>
        <v>0.31138195210559932</v>
      </c>
      <c r="N113" s="65" t="str">
        <f t="shared" si="7"/>
        <v/>
      </c>
    </row>
    <row r="114" spans="1:14" hidden="1" x14ac:dyDescent="0.25">
      <c r="A114" s="115"/>
      <c r="B114" s="14">
        <v>97</v>
      </c>
      <c r="C114" s="60" t="s">
        <v>86</v>
      </c>
      <c r="D114" s="61" t="s">
        <v>86</v>
      </c>
      <c r="E114" s="60" t="s">
        <v>86</v>
      </c>
      <c r="F114" s="62" t="s">
        <v>86</v>
      </c>
      <c r="G114" s="16"/>
      <c r="H114" s="63" t="s">
        <v>86</v>
      </c>
      <c r="I114" s="93" t="s">
        <v>86</v>
      </c>
      <c r="J114" s="15">
        <v>0</v>
      </c>
      <c r="K114" s="57">
        <f t="shared" si="8"/>
        <v>160.57449592660862</v>
      </c>
      <c r="L114" s="15">
        <f t="shared" ref="L114:M117" si="10">L113</f>
        <v>50</v>
      </c>
      <c r="M114" s="64">
        <f t="shared" si="10"/>
        <v>0.31138195210559932</v>
      </c>
      <c r="N114" s="65" t="str">
        <f t="shared" si="7"/>
        <v/>
      </c>
    </row>
    <row r="115" spans="1:14" hidden="1" x14ac:dyDescent="0.25">
      <c r="A115" s="115"/>
      <c r="B115" s="14">
        <v>98</v>
      </c>
      <c r="C115" s="60" t="s">
        <v>86</v>
      </c>
      <c r="D115" s="61" t="s">
        <v>86</v>
      </c>
      <c r="E115" s="60" t="s">
        <v>86</v>
      </c>
      <c r="F115" s="62" t="s">
        <v>86</v>
      </c>
      <c r="G115" s="16"/>
      <c r="H115" s="63" t="s">
        <v>86</v>
      </c>
      <c r="I115" s="93" t="s">
        <v>86</v>
      </c>
      <c r="J115" s="15">
        <v>0</v>
      </c>
      <c r="K115" s="57">
        <f t="shared" si="8"/>
        <v>160.57449592660862</v>
      </c>
      <c r="L115" s="15">
        <f t="shared" si="10"/>
        <v>50</v>
      </c>
      <c r="M115" s="64">
        <f t="shared" si="10"/>
        <v>0.31138195210559932</v>
      </c>
      <c r="N115" s="65" t="str">
        <f t="shared" si="7"/>
        <v/>
      </c>
    </row>
    <row r="116" spans="1:14" hidden="1" x14ac:dyDescent="0.25">
      <c r="A116" s="115"/>
      <c r="B116" s="14">
        <v>99</v>
      </c>
      <c r="C116" s="60" t="s">
        <v>86</v>
      </c>
      <c r="D116" s="61" t="s">
        <v>86</v>
      </c>
      <c r="E116" s="60" t="s">
        <v>86</v>
      </c>
      <c r="F116" s="62" t="s">
        <v>86</v>
      </c>
      <c r="G116" s="16"/>
      <c r="H116" s="63" t="s">
        <v>86</v>
      </c>
      <c r="I116" s="93" t="s">
        <v>86</v>
      </c>
      <c r="J116" s="15">
        <v>0</v>
      </c>
      <c r="K116" s="57">
        <f t="shared" si="8"/>
        <v>160.57449592660862</v>
      </c>
      <c r="L116" s="15">
        <f t="shared" si="10"/>
        <v>50</v>
      </c>
      <c r="M116" s="64">
        <f t="shared" si="10"/>
        <v>0.31138195210559932</v>
      </c>
      <c r="N116" s="65" t="str">
        <f t="shared" si="7"/>
        <v/>
      </c>
    </row>
    <row r="117" spans="1:14" ht="15.75" hidden="1" thickBot="1" x14ac:dyDescent="0.3">
      <c r="A117" s="115"/>
      <c r="B117" s="18">
        <v>100</v>
      </c>
      <c r="C117" s="66" t="s">
        <v>86</v>
      </c>
      <c r="D117" s="67" t="s">
        <v>86</v>
      </c>
      <c r="E117" s="66" t="s">
        <v>86</v>
      </c>
      <c r="F117" s="68" t="s">
        <v>86</v>
      </c>
      <c r="G117" s="20"/>
      <c r="H117" s="69" t="s">
        <v>86</v>
      </c>
      <c r="I117" s="100" t="s">
        <v>86</v>
      </c>
      <c r="J117" s="19">
        <v>0</v>
      </c>
      <c r="K117" s="57">
        <f t="shared" si="8"/>
        <v>160.57449592660862</v>
      </c>
      <c r="L117" s="19">
        <f t="shared" si="10"/>
        <v>50</v>
      </c>
      <c r="M117" s="70">
        <f t="shared" si="10"/>
        <v>0.31138195210559932</v>
      </c>
      <c r="N117" s="71" t="str">
        <f t="shared" si="7"/>
        <v/>
      </c>
    </row>
    <row r="118" spans="1:14" x14ac:dyDescent="0.25">
      <c r="A118" s="115"/>
      <c r="B118" s="21"/>
      <c r="C118" s="21"/>
      <c r="D118" s="72"/>
      <c r="E118" s="21"/>
      <c r="F118" s="21"/>
      <c r="G118" s="21"/>
      <c r="H118" s="21"/>
      <c r="I118" s="101"/>
      <c r="J118" s="21"/>
      <c r="K118" s="21"/>
      <c r="L118" s="21"/>
      <c r="M118" s="2"/>
      <c r="N118" s="22"/>
    </row>
    <row r="119" spans="1:14" x14ac:dyDescent="0.25">
      <c r="A119" s="115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"/>
      <c r="N119" s="22"/>
    </row>
    <row r="120" spans="1:14" x14ac:dyDescent="0.25">
      <c r="M120" s="21"/>
      <c r="N120" s="23"/>
    </row>
    <row r="121" spans="1:14" s="25" customFormat="1" ht="12.75" x14ac:dyDescent="0.2">
      <c r="A121" s="2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</row>
    <row r="122" spans="1:14" s="25" customFormat="1" ht="12.75" x14ac:dyDescent="0.2">
      <c r="A122" s="2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</row>
    <row r="123" spans="1:14" s="3" customFormat="1" ht="12.75" x14ac:dyDescent="0.2">
      <c r="A123" s="1"/>
    </row>
    <row r="124" spans="1:14" s="3" customFormat="1" ht="12.75" x14ac:dyDescent="0.2">
      <c r="A124" s="1"/>
    </row>
    <row r="125" spans="1:14" s="3" customFormat="1" ht="12.75" x14ac:dyDescent="0.2">
      <c r="A125" s="1"/>
    </row>
    <row r="126" spans="1:14" s="3" customFormat="1" ht="12.75" x14ac:dyDescent="0.2">
      <c r="A126" s="1"/>
    </row>
    <row r="127" spans="1:14" s="3" customFormat="1" ht="12.75" x14ac:dyDescent="0.2">
      <c r="A127" s="1"/>
    </row>
    <row r="128" spans="1:14" s="3" customFormat="1" ht="12.75" x14ac:dyDescent="0.2">
      <c r="A128" s="1"/>
    </row>
    <row r="129" spans="1:14" s="3" customFormat="1" ht="12.75" x14ac:dyDescent="0.2">
      <c r="A129" s="1"/>
    </row>
    <row r="130" spans="1:14" s="3" customFormat="1" ht="12.75" x14ac:dyDescent="0.2">
      <c r="A130" s="1"/>
    </row>
    <row r="131" spans="1:14" s="3" customFormat="1" ht="12.75" x14ac:dyDescent="0.2">
      <c r="A131" s="1"/>
    </row>
    <row r="132" spans="1:14" x14ac:dyDescent="0.25">
      <c r="M132" s="21"/>
      <c r="N132" s="21"/>
    </row>
    <row r="133" spans="1:14" x14ac:dyDescent="0.25">
      <c r="M133" s="21"/>
      <c r="N133" s="21"/>
    </row>
    <row r="134" spans="1:14" s="3" customFormat="1" ht="18" x14ac:dyDescent="0.25">
      <c r="A134" s="1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</row>
    <row r="135" spans="1:14" s="3" customFormat="1" ht="18" x14ac:dyDescent="0.25">
      <c r="A135" s="1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</row>
    <row r="136" spans="1:14" s="3" customFormat="1" x14ac:dyDescent="0.25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 spans="1:14" s="3" customFormat="1" x14ac:dyDescent="0.25">
      <c r="A137" s="1"/>
      <c r="B137" s="5"/>
      <c r="C137" s="5"/>
      <c r="D137" s="5"/>
      <c r="E137" s="5"/>
      <c r="F137" s="5"/>
      <c r="G137" s="4"/>
      <c r="H137" s="4"/>
      <c r="I137" s="4"/>
      <c r="J137" s="4"/>
      <c r="K137" s="4"/>
      <c r="L137" s="4"/>
      <c r="M137" s="4"/>
    </row>
    <row r="138" spans="1:14" s="3" customFormat="1" ht="12.75" x14ac:dyDescent="0.2">
      <c r="A138" s="2"/>
    </row>
    <row r="139" spans="1:14" s="3" customFormat="1" ht="15.75" x14ac:dyDescent="0.25">
      <c r="A139" s="2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</row>
    <row r="140" spans="1:14" s="3" customFormat="1" ht="12.75" x14ac:dyDescent="0.2">
      <c r="A140" s="2"/>
    </row>
    <row r="141" spans="1:14" s="3" customFormat="1" ht="12.75" x14ac:dyDescent="0.2">
      <c r="A141" s="1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</row>
    <row r="142" spans="1:14" x14ac:dyDescent="0.25">
      <c r="M142" s="21"/>
      <c r="N142" s="21"/>
    </row>
    <row r="143" spans="1:14" ht="15" customHeight="1" x14ac:dyDescent="0.25">
      <c r="A143" s="8"/>
      <c r="F143" s="8"/>
    </row>
    <row r="144" spans="1:14" s="9" customFormat="1" x14ac:dyDescent="0.25">
      <c r="A144" s="8"/>
      <c r="F144" s="8"/>
    </row>
    <row r="145" spans="1:15" ht="13.5" hidden="1" customHeight="1" x14ac:dyDescent="0.25">
      <c r="F145" s="6"/>
    </row>
    <row r="146" spans="1:15" ht="13.5" hidden="1" customHeight="1" x14ac:dyDescent="0.25">
      <c r="F146" s="6"/>
    </row>
    <row r="147" spans="1:15" ht="13.5" hidden="1" customHeight="1" x14ac:dyDescent="0.25">
      <c r="F147" s="6"/>
    </row>
    <row r="148" spans="1:15" ht="13.5" hidden="1" customHeight="1" x14ac:dyDescent="0.25">
      <c r="F148" s="6"/>
    </row>
    <row r="149" spans="1:15" ht="13.5" hidden="1" customHeight="1" x14ac:dyDescent="0.25">
      <c r="F149" s="6"/>
    </row>
    <row r="150" spans="1:15" s="9" customFormat="1" ht="12.75" customHeight="1" x14ac:dyDescent="0.25">
      <c r="A150" s="10"/>
      <c r="B150"/>
      <c r="C150"/>
      <c r="D150"/>
      <c r="E150"/>
      <c r="F150" s="10"/>
      <c r="G150"/>
      <c r="H150"/>
      <c r="I150"/>
      <c r="J150"/>
      <c r="K150"/>
      <c r="L150"/>
      <c r="M150"/>
      <c r="N150"/>
      <c r="O150"/>
    </row>
    <row r="151" spans="1:15" x14ac:dyDescent="0.25">
      <c r="A151" s="10"/>
      <c r="F151" s="10"/>
    </row>
    <row r="152" spans="1:15" x14ac:dyDescent="0.25">
      <c r="A152" s="10"/>
      <c r="F152" s="10"/>
    </row>
    <row r="153" spans="1:15" x14ac:dyDescent="0.25">
      <c r="A153" s="10"/>
      <c r="F153" s="10"/>
    </row>
    <row r="154" spans="1:15" x14ac:dyDescent="0.25">
      <c r="A154" s="10"/>
      <c r="F154" s="10"/>
    </row>
    <row r="155" spans="1:15" x14ac:dyDescent="0.25">
      <c r="A155" s="10"/>
      <c r="F155" s="10"/>
    </row>
    <row r="156" spans="1:15" x14ac:dyDescent="0.25">
      <c r="A156" s="10"/>
      <c r="F156" s="10"/>
    </row>
    <row r="157" spans="1:15" x14ac:dyDescent="0.25">
      <c r="A157" s="10"/>
      <c r="F157" s="10"/>
    </row>
    <row r="158" spans="1:15" x14ac:dyDescent="0.25">
      <c r="A158" s="10"/>
      <c r="F158" s="10"/>
    </row>
    <row r="159" spans="1:15" x14ac:dyDescent="0.25">
      <c r="A159" s="10"/>
      <c r="F159" s="10"/>
    </row>
    <row r="160" spans="1:15" x14ac:dyDescent="0.25">
      <c r="A160" s="10"/>
      <c r="F160" s="10"/>
    </row>
    <row r="161" spans="1:15" ht="12.75" customHeight="1" x14ac:dyDescent="0.25">
      <c r="A161" s="10"/>
      <c r="F161" s="10"/>
    </row>
    <row r="162" spans="1:15" ht="12.75" customHeight="1" x14ac:dyDescent="0.25">
      <c r="A162" s="10"/>
      <c r="F162" s="10"/>
    </row>
    <row r="163" spans="1:15" ht="12.75" customHeight="1" x14ac:dyDescent="0.25">
      <c r="A163" s="10"/>
      <c r="F163" s="10"/>
    </row>
    <row r="164" spans="1:15" ht="12.75" customHeight="1" x14ac:dyDescent="0.25"/>
    <row r="165" spans="1:15" ht="12.75" customHeight="1" x14ac:dyDescent="0.25"/>
    <row r="166" spans="1:15" ht="12.75" customHeight="1" x14ac:dyDescent="0.25"/>
    <row r="167" spans="1:15" ht="12.75" customHeight="1" x14ac:dyDescent="0.25"/>
    <row r="168" spans="1:15" ht="12.75" customHeight="1" x14ac:dyDescent="0.25"/>
    <row r="169" spans="1:15" ht="12.75" customHeight="1" x14ac:dyDescent="0.25"/>
    <row r="170" spans="1:15" ht="12.75" customHeight="1" x14ac:dyDescent="0.25"/>
    <row r="171" spans="1:15" ht="12.75" customHeight="1" x14ac:dyDescent="0.25"/>
    <row r="172" spans="1:15" ht="12.75" customHeight="1" x14ac:dyDescent="0.25"/>
    <row r="173" spans="1:15" s="17" customFormat="1" ht="12.75" customHeight="1" x14ac:dyDescent="0.25">
      <c r="A173" s="6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</row>
    <row r="174" spans="1:15" ht="13.5" customHeight="1" x14ac:dyDescent="0.25"/>
  </sheetData>
  <mergeCells count="14">
    <mergeCell ref="B11:B12"/>
    <mergeCell ref="C11:C12"/>
    <mergeCell ref="B7:N7"/>
    <mergeCell ref="B2:N2"/>
    <mergeCell ref="B3:N3"/>
    <mergeCell ref="B4:N4"/>
    <mergeCell ref="J11:J12"/>
    <mergeCell ref="M11:M12"/>
    <mergeCell ref="D11:D12"/>
    <mergeCell ref="E11:E12"/>
    <mergeCell ref="F11:F12"/>
    <mergeCell ref="G11:G12"/>
    <mergeCell ref="H11:H12"/>
    <mergeCell ref="I11:I1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4"/>
  <sheetViews>
    <sheetView workbookViewId="0">
      <selection activeCell="A13" sqref="A13:XFD17"/>
    </sheetView>
  </sheetViews>
  <sheetFormatPr defaultRowHeight="15" x14ac:dyDescent="0.25"/>
  <cols>
    <col min="1" max="1" width="2.7109375" style="6" customWidth="1"/>
    <col min="2" max="3" width="6.7109375" customWidth="1"/>
    <col min="4" max="4" width="35.7109375" customWidth="1"/>
    <col min="5" max="6" width="7.7109375" customWidth="1"/>
    <col min="7" max="7" width="13.7109375" hidden="1" customWidth="1"/>
    <col min="8" max="8" width="14" hidden="1" customWidth="1"/>
    <col min="9" max="9" width="13.5703125" hidden="1" customWidth="1"/>
    <col min="10" max="10" width="11.7109375" customWidth="1"/>
    <col min="11" max="11" width="11.7109375" hidden="1" customWidth="1"/>
    <col min="12" max="14" width="9.140625" customWidth="1"/>
  </cols>
  <sheetData>
    <row r="1" spans="1:14" s="3" customFormat="1" ht="12.75" x14ac:dyDescent="0.2">
      <c r="A1" s="1"/>
    </row>
    <row r="2" spans="1:14" s="3" customFormat="1" ht="18" x14ac:dyDescent="0.25">
      <c r="A2" s="1"/>
      <c r="B2" s="140" t="s">
        <v>96</v>
      </c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3" customFormat="1" ht="18" x14ac:dyDescent="0.25">
      <c r="A3" s="1"/>
      <c r="B3" s="140" t="s">
        <v>214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</row>
    <row r="4" spans="1:14" s="3" customFormat="1" x14ac:dyDescent="0.25">
      <c r="A4" s="1"/>
      <c r="B4" s="141" t="s">
        <v>97</v>
      </c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</row>
    <row r="5" spans="1:14" s="3" customFormat="1" x14ac:dyDescent="0.25">
      <c r="A5" s="1"/>
      <c r="B5" t="s">
        <v>215</v>
      </c>
      <c r="C5"/>
      <c r="D5"/>
      <c r="E5"/>
      <c r="F5" s="5"/>
      <c r="G5" s="4"/>
      <c r="H5" s="4"/>
      <c r="I5" s="4"/>
      <c r="J5" s="4"/>
      <c r="K5" s="4"/>
      <c r="L5" s="4"/>
      <c r="M5" s="4"/>
      <c r="N5" s="49" t="s">
        <v>216</v>
      </c>
    </row>
    <row r="6" spans="1:14" s="3" customFormat="1" x14ac:dyDescent="0.2">
      <c r="A6" s="2"/>
      <c r="B6" s="9"/>
      <c r="C6" s="9"/>
      <c r="D6" s="9"/>
      <c r="E6" s="9"/>
    </row>
    <row r="7" spans="1:14" s="3" customFormat="1" ht="15.75" x14ac:dyDescent="0.25">
      <c r="A7" s="2"/>
      <c r="B7" s="139" t="s">
        <v>88</v>
      </c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</row>
    <row r="8" spans="1:14" s="3" customFormat="1" x14ac:dyDescent="0.25">
      <c r="A8" s="2"/>
      <c r="B8"/>
      <c r="C8"/>
      <c r="D8"/>
      <c r="E8"/>
    </row>
    <row r="9" spans="1:14" s="3" customFormat="1" x14ac:dyDescent="0.25">
      <c r="A9" s="1"/>
      <c r="B9"/>
      <c r="C9"/>
      <c r="D9"/>
      <c r="E9"/>
      <c r="F9" s="26"/>
      <c r="G9" s="26"/>
      <c r="H9" s="26"/>
      <c r="I9" s="26"/>
      <c r="J9" s="26"/>
      <c r="K9" s="26"/>
      <c r="L9" s="26"/>
      <c r="M9" s="26"/>
      <c r="N9" s="26"/>
    </row>
    <row r="10" spans="1:14" ht="15.75" thickBot="1" x14ac:dyDescent="0.3">
      <c r="A10" s="7"/>
    </row>
    <row r="11" spans="1:14" ht="45" x14ac:dyDescent="0.25">
      <c r="A11" s="8"/>
      <c r="B11" s="137" t="s">
        <v>0</v>
      </c>
      <c r="C11" s="142" t="s">
        <v>3</v>
      </c>
      <c r="D11" s="146" t="s">
        <v>4</v>
      </c>
      <c r="E11" s="144" t="s">
        <v>1</v>
      </c>
      <c r="F11" s="149" t="s">
        <v>2</v>
      </c>
      <c r="G11" s="151" t="s">
        <v>89</v>
      </c>
      <c r="H11" s="144" t="s">
        <v>90</v>
      </c>
      <c r="I11" s="142" t="s">
        <v>91</v>
      </c>
      <c r="J11" s="142" t="s">
        <v>109</v>
      </c>
      <c r="L11" s="122" t="s">
        <v>92</v>
      </c>
      <c r="M11" s="146" t="s">
        <v>93</v>
      </c>
      <c r="N11" s="120" t="s">
        <v>94</v>
      </c>
    </row>
    <row r="12" spans="1:14" s="9" customFormat="1" ht="15.75" thickBot="1" x14ac:dyDescent="0.3">
      <c r="A12" s="8"/>
      <c r="B12" s="138"/>
      <c r="C12" s="143"/>
      <c r="D12" s="148"/>
      <c r="E12" s="145">
        <v>0</v>
      </c>
      <c r="F12" s="150">
        <v>0</v>
      </c>
      <c r="G12" s="152"/>
      <c r="H12" s="145"/>
      <c r="I12" s="143"/>
      <c r="J12" s="143">
        <v>0</v>
      </c>
      <c r="L12" s="82">
        <v>75</v>
      </c>
      <c r="M12" s="147"/>
      <c r="N12" s="121" t="s">
        <v>95</v>
      </c>
    </row>
    <row r="13" spans="1:14" s="9" customFormat="1" hidden="1" x14ac:dyDescent="0.25">
      <c r="A13" s="10"/>
      <c r="B13" s="85"/>
      <c r="C13" s="17"/>
      <c r="D13" s="17"/>
      <c r="E13" s="17"/>
      <c r="F13" s="84"/>
    </row>
    <row r="14" spans="1:14" s="9" customFormat="1" hidden="1" x14ac:dyDescent="0.25">
      <c r="A14" s="10"/>
      <c r="B14" s="85"/>
      <c r="C14" s="17"/>
      <c r="D14" s="17"/>
      <c r="E14" s="17"/>
      <c r="F14" s="84"/>
      <c r="L14" s="53"/>
      <c r="M14" s="53"/>
      <c r="N14" s="53"/>
    </row>
    <row r="15" spans="1:14" s="9" customFormat="1" hidden="1" x14ac:dyDescent="0.25">
      <c r="A15" s="10"/>
      <c r="B15" s="85"/>
      <c r="C15" s="17"/>
      <c r="D15" s="17">
        <v>1</v>
      </c>
      <c r="E15" s="17">
        <v>2</v>
      </c>
      <c r="F15" s="84">
        <v>3</v>
      </c>
      <c r="G15" s="17">
        <v>4</v>
      </c>
      <c r="H15" s="17">
        <v>5</v>
      </c>
      <c r="I15" s="84">
        <v>6</v>
      </c>
      <c r="J15" s="17">
        <v>7</v>
      </c>
      <c r="K15" s="17">
        <v>8</v>
      </c>
      <c r="L15" s="84">
        <v>9</v>
      </c>
      <c r="M15" s="17">
        <v>10</v>
      </c>
      <c r="N15" s="17">
        <v>11</v>
      </c>
    </row>
    <row r="16" spans="1:14" s="9" customFormat="1" hidden="1" x14ac:dyDescent="0.25">
      <c r="A16" s="10"/>
      <c r="B16" s="85"/>
      <c r="C16" s="17"/>
      <c r="D16" s="17"/>
      <c r="E16" s="17"/>
      <c r="F16" s="84"/>
      <c r="L16" s="53"/>
      <c r="M16" s="53"/>
      <c r="N16" s="53"/>
    </row>
    <row r="17" spans="1:16" ht="15.75" hidden="1" thickBot="1" x14ac:dyDescent="0.3">
      <c r="B17" s="85"/>
      <c r="C17" s="17"/>
      <c r="D17" s="17"/>
      <c r="E17" s="17"/>
      <c r="F17" s="84"/>
      <c r="L17" s="11">
        <f>L12</f>
        <v>75</v>
      </c>
      <c r="M17" s="119">
        <f>IF(K117="",0,L12/K117)</f>
        <v>0.375</v>
      </c>
      <c r="N17" s="119"/>
    </row>
    <row r="18" spans="1:16" x14ac:dyDescent="0.25">
      <c r="A18" s="119"/>
      <c r="B18" s="12">
        <v>1</v>
      </c>
      <c r="C18" s="54">
        <v>4</v>
      </c>
      <c r="D18" s="55" t="s">
        <v>148</v>
      </c>
      <c r="E18" s="54">
        <v>1980</v>
      </c>
      <c r="F18" s="87" t="s">
        <v>228</v>
      </c>
      <c r="G18" s="88"/>
      <c r="H18" s="56">
        <v>200</v>
      </c>
      <c r="I18" s="56">
        <v>200</v>
      </c>
      <c r="J18" s="56">
        <v>200</v>
      </c>
      <c r="K18" s="57">
        <f>IF(J18=0,K17,IF(J18&gt;K17,J18,K17))</f>
        <v>200</v>
      </c>
      <c r="L18" s="13">
        <f t="shared" ref="L18:M33" si="0">L17</f>
        <v>75</v>
      </c>
      <c r="M18" s="58">
        <f t="shared" si="0"/>
        <v>0.375</v>
      </c>
      <c r="N18" s="59">
        <f>IF(I18="","",I18*M18)</f>
        <v>75</v>
      </c>
      <c r="P18" t="str">
        <f>VLOOKUP(D18,'Рейтинг 2016'!$C$12:$E$135,1,FALSE)</f>
        <v>Корягин Антон Геннадьевич</v>
      </c>
    </row>
    <row r="19" spans="1:16" x14ac:dyDescent="0.25">
      <c r="A19" s="119"/>
      <c r="B19" s="14">
        <v>2</v>
      </c>
      <c r="C19" s="60">
        <v>6</v>
      </c>
      <c r="D19" s="61" t="s">
        <v>217</v>
      </c>
      <c r="E19" s="60">
        <v>1974</v>
      </c>
      <c r="F19" s="91">
        <v>1</v>
      </c>
      <c r="G19" s="92"/>
      <c r="H19" s="63">
        <v>153.85058653578614</v>
      </c>
      <c r="I19" s="63">
        <v>153.85058653578614</v>
      </c>
      <c r="J19" s="63">
        <v>153.85058653578614</v>
      </c>
      <c r="K19" s="57">
        <f t="shared" ref="K19:K82" si="1">IF(J19=0,K18,IF(J19&gt;K18,J19,K18))</f>
        <v>200</v>
      </c>
      <c r="L19" s="15">
        <f t="shared" si="0"/>
        <v>75</v>
      </c>
      <c r="M19" s="64">
        <f t="shared" si="0"/>
        <v>0.375</v>
      </c>
      <c r="N19" s="65">
        <f t="shared" ref="N19:N81" si="2">IF(I19="","",I19*M19)</f>
        <v>57.693969950919801</v>
      </c>
      <c r="P19" t="str">
        <f>VLOOKUP(D19,'Рейтинг 2016'!$C$12:$E$135,1,FALSE)</f>
        <v>Колганов Юрий Валерьевич</v>
      </c>
    </row>
    <row r="20" spans="1:16" x14ac:dyDescent="0.25">
      <c r="A20" s="119"/>
      <c r="B20" s="14">
        <v>3</v>
      </c>
      <c r="C20" s="60">
        <v>27</v>
      </c>
      <c r="D20" s="61" t="s">
        <v>218</v>
      </c>
      <c r="E20" s="60">
        <v>1973</v>
      </c>
      <c r="F20" s="91">
        <v>1</v>
      </c>
      <c r="G20" s="92"/>
      <c r="H20" s="63">
        <v>57.5239207032823</v>
      </c>
      <c r="I20" s="63">
        <v>57.5239207032823</v>
      </c>
      <c r="J20" s="63">
        <v>57.5239207032823</v>
      </c>
      <c r="K20" s="57">
        <f t="shared" si="1"/>
        <v>200</v>
      </c>
      <c r="L20" s="15">
        <f t="shared" si="0"/>
        <v>75</v>
      </c>
      <c r="M20" s="64">
        <f t="shared" si="0"/>
        <v>0.375</v>
      </c>
      <c r="N20" s="65">
        <f t="shared" si="2"/>
        <v>21.571470263730863</v>
      </c>
      <c r="P20" t="str">
        <f>VLOOKUP(D20,'Рейтинг 2016'!$C$12:$E$135,1,FALSE)</f>
        <v>Черданцев Олег Геннадьевич</v>
      </c>
    </row>
    <row r="21" spans="1:16" x14ac:dyDescent="0.25">
      <c r="A21" s="119"/>
      <c r="B21" s="14">
        <v>4</v>
      </c>
      <c r="C21" s="60">
        <v>7</v>
      </c>
      <c r="D21" s="61" t="s">
        <v>219</v>
      </c>
      <c r="E21" s="60">
        <v>1968</v>
      </c>
      <c r="F21" s="91">
        <v>1</v>
      </c>
      <c r="G21" s="92"/>
      <c r="H21" s="63">
        <v>55.402597495447722</v>
      </c>
      <c r="I21" s="63">
        <v>55.402597495447722</v>
      </c>
      <c r="J21" s="63">
        <v>55.402597495447722</v>
      </c>
      <c r="K21" s="57">
        <f t="shared" si="1"/>
        <v>200</v>
      </c>
      <c r="L21" s="15">
        <f t="shared" si="0"/>
        <v>75</v>
      </c>
      <c r="M21" s="64">
        <f t="shared" si="0"/>
        <v>0.375</v>
      </c>
      <c r="N21" s="65">
        <f t="shared" si="2"/>
        <v>20.775974060792898</v>
      </c>
      <c r="P21" t="str">
        <f>VLOOKUP(D21,'Рейтинг 2016'!$C$12:$E$135,1,FALSE)</f>
        <v>Кравченко Алексей Геральдович</v>
      </c>
    </row>
    <row r="22" spans="1:16" x14ac:dyDescent="0.25">
      <c r="A22" s="119"/>
      <c r="B22" s="14">
        <v>5</v>
      </c>
      <c r="C22" s="60">
        <v>11</v>
      </c>
      <c r="D22" s="61" t="s">
        <v>220</v>
      </c>
      <c r="E22" s="60">
        <v>1972</v>
      </c>
      <c r="F22" s="91">
        <v>1</v>
      </c>
      <c r="G22" s="92"/>
      <c r="H22" s="63">
        <v>43.227434319684846</v>
      </c>
      <c r="I22" s="63">
        <v>43.227434319684846</v>
      </c>
      <c r="J22" s="63">
        <v>43.227434319684846</v>
      </c>
      <c r="K22" s="57">
        <f t="shared" si="1"/>
        <v>200</v>
      </c>
      <c r="L22" s="15">
        <f t="shared" si="0"/>
        <v>75</v>
      </c>
      <c r="M22" s="64">
        <f t="shared" si="0"/>
        <v>0.375</v>
      </c>
      <c r="N22" s="65">
        <f t="shared" si="2"/>
        <v>16.210287869881817</v>
      </c>
      <c r="P22" t="str">
        <f>VLOOKUP(D22,'Рейтинг 2016'!$C$12:$E$135,1,FALSE)</f>
        <v>Осокин Сергей Леонидович</v>
      </c>
    </row>
    <row r="23" spans="1:16" x14ac:dyDescent="0.25">
      <c r="A23" s="119"/>
      <c r="B23" s="14">
        <v>6</v>
      </c>
      <c r="C23" s="60">
        <v>14</v>
      </c>
      <c r="D23" s="61" t="s">
        <v>187</v>
      </c>
      <c r="E23" s="60">
        <v>1971</v>
      </c>
      <c r="F23" s="91" t="s">
        <v>228</v>
      </c>
      <c r="G23" s="92"/>
      <c r="H23" s="63">
        <v>43.141234876365111</v>
      </c>
      <c r="I23" s="63">
        <v>43.141234876365111</v>
      </c>
      <c r="J23" s="63">
        <v>43.141234876365111</v>
      </c>
      <c r="K23" s="57">
        <f t="shared" si="1"/>
        <v>200</v>
      </c>
      <c r="L23" s="15">
        <f t="shared" si="0"/>
        <v>75</v>
      </c>
      <c r="M23" s="64">
        <f t="shared" si="0"/>
        <v>0.375</v>
      </c>
      <c r="N23" s="65">
        <f t="shared" si="2"/>
        <v>16.177963078636918</v>
      </c>
      <c r="P23" t="str">
        <f>VLOOKUP(D23,'Рейтинг 2016'!$C$12:$E$135,1,FALSE)</f>
        <v>Мещанюк Олег Юрьевич</v>
      </c>
    </row>
    <row r="24" spans="1:16" x14ac:dyDescent="0.25">
      <c r="A24" s="119"/>
      <c r="B24" s="14">
        <v>7</v>
      </c>
      <c r="C24" s="60">
        <v>2</v>
      </c>
      <c r="D24" s="61" t="s">
        <v>221</v>
      </c>
      <c r="E24" s="60">
        <v>1980</v>
      </c>
      <c r="F24" s="91">
        <v>1</v>
      </c>
      <c r="G24" s="92"/>
      <c r="H24" s="63">
        <v>37.441471113334408</v>
      </c>
      <c r="I24" s="63">
        <v>37.441471113334408</v>
      </c>
      <c r="J24" s="63">
        <v>37.441471113334408</v>
      </c>
      <c r="K24" s="57">
        <f t="shared" si="1"/>
        <v>200</v>
      </c>
      <c r="L24" s="15">
        <f t="shared" si="0"/>
        <v>75</v>
      </c>
      <c r="M24" s="64">
        <f t="shared" si="0"/>
        <v>0.375</v>
      </c>
      <c r="N24" s="65">
        <f t="shared" si="2"/>
        <v>14.040551667500402</v>
      </c>
      <c r="P24" t="str">
        <f>VLOOKUP(D24,'Рейтинг 2016'!$C$12:$E$135,1,FALSE)</f>
        <v>Ширин Александр Михайлович</v>
      </c>
    </row>
    <row r="25" spans="1:16" x14ac:dyDescent="0.25">
      <c r="A25" s="119"/>
      <c r="B25" s="14">
        <v>8</v>
      </c>
      <c r="C25" s="60">
        <v>1</v>
      </c>
      <c r="D25" s="61" t="s">
        <v>159</v>
      </c>
      <c r="E25" s="60">
        <v>1980</v>
      </c>
      <c r="F25" s="91">
        <v>1</v>
      </c>
      <c r="G25" s="92"/>
      <c r="H25" s="63">
        <v>34.795083662744844</v>
      </c>
      <c r="I25" s="63">
        <v>34.795083662744844</v>
      </c>
      <c r="J25" s="63">
        <v>34.795083662744844</v>
      </c>
      <c r="K25" s="57">
        <f t="shared" si="1"/>
        <v>200</v>
      </c>
      <c r="L25" s="15">
        <f t="shared" si="0"/>
        <v>75</v>
      </c>
      <c r="M25" s="64">
        <f t="shared" si="0"/>
        <v>0.375</v>
      </c>
      <c r="N25" s="65">
        <f t="shared" si="2"/>
        <v>13.048156373529316</v>
      </c>
      <c r="P25" t="str">
        <f>VLOOKUP(D25,'Рейтинг 2016'!$C$12:$E$135,1,FALSE)</f>
        <v>Резниченко Денис Игоревич</v>
      </c>
    </row>
    <row r="26" spans="1:16" x14ac:dyDescent="0.25">
      <c r="A26" s="119"/>
      <c r="B26" s="14">
        <v>9</v>
      </c>
      <c r="C26" s="60">
        <v>16</v>
      </c>
      <c r="D26" s="61" t="s">
        <v>222</v>
      </c>
      <c r="E26" s="60">
        <v>1976</v>
      </c>
      <c r="F26" s="91">
        <v>1</v>
      </c>
      <c r="G26" s="92"/>
      <c r="H26" s="63">
        <v>32.160908365096894</v>
      </c>
      <c r="I26" s="63">
        <v>32.160908365096894</v>
      </c>
      <c r="J26" s="63">
        <v>32.160908365096894</v>
      </c>
      <c r="K26" s="57">
        <f t="shared" si="1"/>
        <v>200</v>
      </c>
      <c r="L26" s="15">
        <f t="shared" si="0"/>
        <v>75</v>
      </c>
      <c r="M26" s="64">
        <f t="shared" si="0"/>
        <v>0.375</v>
      </c>
      <c r="N26" s="65">
        <f t="shared" si="2"/>
        <v>12.060340636911334</v>
      </c>
      <c r="P26" t="str">
        <f>VLOOKUP(D26,'Рейтинг 2016'!$C$12:$E$135,1,FALSE)</f>
        <v>Ларичев Сергей Александрович</v>
      </c>
    </row>
    <row r="27" spans="1:16" x14ac:dyDescent="0.25">
      <c r="A27" s="119"/>
      <c r="B27" s="14">
        <v>10</v>
      </c>
      <c r="C27" s="60">
        <v>15</v>
      </c>
      <c r="D27" s="61" t="s">
        <v>223</v>
      </c>
      <c r="E27" s="60">
        <v>1970</v>
      </c>
      <c r="F27" s="91">
        <v>1</v>
      </c>
      <c r="G27" s="92"/>
      <c r="H27" s="63">
        <v>18.309185241035291</v>
      </c>
      <c r="I27" s="63">
        <v>18.309185241035291</v>
      </c>
      <c r="J27" s="63">
        <v>18.309185241035291</v>
      </c>
      <c r="K27" s="57">
        <f t="shared" si="1"/>
        <v>200</v>
      </c>
      <c r="L27" s="15">
        <f t="shared" si="0"/>
        <v>75</v>
      </c>
      <c r="M27" s="64">
        <f t="shared" si="0"/>
        <v>0.375</v>
      </c>
      <c r="N27" s="65">
        <f t="shared" si="2"/>
        <v>6.8659444653882336</v>
      </c>
      <c r="P27" t="str">
        <f>VLOOKUP(D27,'Рейтинг 2016'!$C$12:$E$135,1,FALSE)</f>
        <v>Шапа Сергей Владимирович</v>
      </c>
    </row>
    <row r="28" spans="1:16" x14ac:dyDescent="0.25">
      <c r="A28" s="119"/>
      <c r="B28" s="14">
        <v>11</v>
      </c>
      <c r="C28" s="60">
        <v>23</v>
      </c>
      <c r="D28" s="61" t="s">
        <v>224</v>
      </c>
      <c r="E28" s="60">
        <v>1973</v>
      </c>
      <c r="F28" s="91">
        <v>1</v>
      </c>
      <c r="G28" s="92"/>
      <c r="H28" s="63">
        <v>10.059402506178728</v>
      </c>
      <c r="I28" s="63">
        <v>10.059402506178728</v>
      </c>
      <c r="J28" s="63">
        <v>10.059402506178728</v>
      </c>
      <c r="K28" s="57">
        <f t="shared" si="1"/>
        <v>200</v>
      </c>
      <c r="L28" s="15">
        <f t="shared" si="0"/>
        <v>75</v>
      </c>
      <c r="M28" s="64">
        <f t="shared" si="0"/>
        <v>0.375</v>
      </c>
      <c r="N28" s="65">
        <f t="shared" si="2"/>
        <v>3.7722759398170229</v>
      </c>
      <c r="P28" t="str">
        <f>VLOOKUP(D28,'Рейтинг 2016'!$C$12:$E$135,1,FALSE)</f>
        <v>Вашурин Михаил Александрович</v>
      </c>
    </row>
    <row r="29" spans="1:16" x14ac:dyDescent="0.25">
      <c r="A29" s="119"/>
      <c r="B29" s="14">
        <v>12</v>
      </c>
      <c r="C29" s="60">
        <v>5</v>
      </c>
      <c r="D29" s="61" t="s">
        <v>194</v>
      </c>
      <c r="E29" s="60">
        <v>1965</v>
      </c>
      <c r="F29" s="91">
        <v>1</v>
      </c>
      <c r="G29" s="92"/>
      <c r="H29" s="63">
        <v>0.93253744701755892</v>
      </c>
      <c r="I29" s="63">
        <v>0.93253744701755892</v>
      </c>
      <c r="J29" s="63">
        <v>0.93253744701755892</v>
      </c>
      <c r="K29" s="57">
        <f t="shared" si="1"/>
        <v>200</v>
      </c>
      <c r="L29" s="15">
        <f t="shared" si="0"/>
        <v>75</v>
      </c>
      <c r="M29" s="64">
        <f t="shared" si="0"/>
        <v>0.375</v>
      </c>
      <c r="N29" s="65">
        <f t="shared" si="2"/>
        <v>0.34970154263158459</v>
      </c>
      <c r="P29" t="str">
        <f>VLOOKUP(D29,'Рейтинг 2016'!$C$12:$E$135,1,FALSE)</f>
        <v>Дударев Сергей Александрович</v>
      </c>
    </row>
    <row r="30" spans="1:16" x14ac:dyDescent="0.25">
      <c r="A30" s="119"/>
      <c r="B30" s="14">
        <v>13</v>
      </c>
      <c r="C30" s="60">
        <v>8</v>
      </c>
      <c r="D30" s="61" t="s">
        <v>225</v>
      </c>
      <c r="E30" s="60">
        <v>1976</v>
      </c>
      <c r="F30" s="91">
        <v>1</v>
      </c>
      <c r="G30" s="92"/>
      <c r="H30" s="63">
        <v>-3.3150013873514941</v>
      </c>
      <c r="I30" s="63">
        <v>-3.3150013873514941</v>
      </c>
      <c r="J30" s="63">
        <v>-3.3150013873514941</v>
      </c>
      <c r="K30" s="57">
        <f t="shared" si="1"/>
        <v>200</v>
      </c>
      <c r="L30" s="15">
        <f t="shared" si="0"/>
        <v>75</v>
      </c>
      <c r="M30" s="64">
        <f t="shared" si="0"/>
        <v>0.375</v>
      </c>
      <c r="N30" s="65">
        <f t="shared" si="2"/>
        <v>-1.2431255202568103</v>
      </c>
      <c r="P30" t="str">
        <f>VLOOKUP(D30,'Рейтинг 2016'!$C$12:$E$135,1,FALSE)</f>
        <v>Егоров Игнатий Владимирович</v>
      </c>
    </row>
    <row r="31" spans="1:16" x14ac:dyDescent="0.25">
      <c r="A31" s="119"/>
      <c r="B31" s="14">
        <v>14</v>
      </c>
      <c r="C31" s="60">
        <v>28</v>
      </c>
      <c r="D31" s="61" t="s">
        <v>226</v>
      </c>
      <c r="E31" s="60">
        <v>1975</v>
      </c>
      <c r="F31" s="91">
        <v>1</v>
      </c>
      <c r="G31" s="92"/>
      <c r="H31" s="63">
        <v>0</v>
      </c>
      <c r="I31" s="63">
        <v>0</v>
      </c>
      <c r="J31" s="63">
        <v>0</v>
      </c>
      <c r="K31" s="57">
        <f t="shared" si="1"/>
        <v>200</v>
      </c>
      <c r="L31" s="15">
        <f t="shared" si="0"/>
        <v>75</v>
      </c>
      <c r="M31" s="64">
        <f t="shared" si="0"/>
        <v>0.375</v>
      </c>
      <c r="N31" s="65">
        <f t="shared" si="2"/>
        <v>0</v>
      </c>
      <c r="P31" t="str">
        <f>VLOOKUP(D31,'Рейтинг 2016'!$C$12:$E$135,1,FALSE)</f>
        <v>Большаков Владимир Вячеславович</v>
      </c>
    </row>
    <row r="32" spans="1:16" x14ac:dyDescent="0.25">
      <c r="A32" s="119"/>
      <c r="B32" s="14">
        <v>15</v>
      </c>
      <c r="C32" s="60">
        <v>10</v>
      </c>
      <c r="D32" s="61" t="s">
        <v>227</v>
      </c>
      <c r="E32" s="60">
        <v>1973</v>
      </c>
      <c r="F32" s="91">
        <v>1</v>
      </c>
      <c r="G32" s="92"/>
      <c r="H32" s="63">
        <v>-0.10100000000000001</v>
      </c>
      <c r="I32" s="63">
        <v>-0.10100000000000001</v>
      </c>
      <c r="J32" s="63">
        <v>-0.10100000000000001</v>
      </c>
      <c r="K32" s="57">
        <f t="shared" si="1"/>
        <v>200</v>
      </c>
      <c r="L32" s="15">
        <f t="shared" si="0"/>
        <v>75</v>
      </c>
      <c r="M32" s="64">
        <f t="shared" si="0"/>
        <v>0.375</v>
      </c>
      <c r="N32" s="65">
        <f t="shared" si="2"/>
        <v>-3.7875000000000006E-2</v>
      </c>
      <c r="P32" t="str">
        <f>VLOOKUP(D32,'Рейтинг 2016'!$C$12:$E$135,1,FALSE)</f>
        <v>Мурыгин Сергей Николаевич</v>
      </c>
    </row>
    <row r="33" spans="1:14" hidden="1" x14ac:dyDescent="0.25">
      <c r="A33" s="119"/>
      <c r="B33" s="14">
        <v>16</v>
      </c>
      <c r="C33" s="60"/>
      <c r="D33" s="61"/>
      <c r="E33" s="60"/>
      <c r="F33" s="91"/>
      <c r="G33" s="92"/>
      <c r="H33" s="63">
        <v>0</v>
      </c>
      <c r="I33" s="63">
        <v>0</v>
      </c>
      <c r="J33" s="63">
        <v>0</v>
      </c>
      <c r="K33" s="57">
        <f t="shared" si="1"/>
        <v>200</v>
      </c>
      <c r="L33" s="15">
        <f t="shared" si="0"/>
        <v>75</v>
      </c>
      <c r="M33" s="64">
        <f t="shared" si="0"/>
        <v>0.375</v>
      </c>
      <c r="N33" s="65">
        <f t="shared" si="2"/>
        <v>0</v>
      </c>
    </row>
    <row r="34" spans="1:14" hidden="1" x14ac:dyDescent="0.25">
      <c r="A34" s="119"/>
      <c r="B34" s="14">
        <v>17</v>
      </c>
      <c r="C34" s="60"/>
      <c r="D34" s="61"/>
      <c r="E34" s="60"/>
      <c r="F34" s="91"/>
      <c r="G34" s="92"/>
      <c r="H34" s="63">
        <v>0</v>
      </c>
      <c r="I34" s="63">
        <v>0</v>
      </c>
      <c r="J34" s="63">
        <v>0</v>
      </c>
      <c r="K34" s="57">
        <f t="shared" si="1"/>
        <v>200</v>
      </c>
      <c r="L34" s="15">
        <f t="shared" ref="L34:M49" si="3">L33</f>
        <v>75</v>
      </c>
      <c r="M34" s="64">
        <f t="shared" si="3"/>
        <v>0.375</v>
      </c>
      <c r="N34" s="65">
        <f t="shared" si="2"/>
        <v>0</v>
      </c>
    </row>
    <row r="35" spans="1:14" hidden="1" x14ac:dyDescent="0.25">
      <c r="A35" s="119"/>
      <c r="B35" s="14">
        <v>18</v>
      </c>
      <c r="C35" s="60"/>
      <c r="D35" s="61"/>
      <c r="E35" s="60"/>
      <c r="F35" s="91"/>
      <c r="G35" s="92"/>
      <c r="H35" s="63">
        <v>0</v>
      </c>
      <c r="I35" s="63">
        <v>0</v>
      </c>
      <c r="J35" s="63">
        <v>0</v>
      </c>
      <c r="K35" s="57">
        <f t="shared" si="1"/>
        <v>200</v>
      </c>
      <c r="L35" s="15">
        <f t="shared" si="3"/>
        <v>75</v>
      </c>
      <c r="M35" s="64">
        <f t="shared" si="3"/>
        <v>0.375</v>
      </c>
      <c r="N35" s="65">
        <f t="shared" si="2"/>
        <v>0</v>
      </c>
    </row>
    <row r="36" spans="1:14" hidden="1" x14ac:dyDescent="0.25">
      <c r="A36" s="119"/>
      <c r="B36" s="14">
        <v>19</v>
      </c>
      <c r="C36" s="60"/>
      <c r="D36" s="61"/>
      <c r="E36" s="60"/>
      <c r="F36" s="91"/>
      <c r="G36" s="92"/>
      <c r="H36" s="63">
        <v>0</v>
      </c>
      <c r="I36" s="63">
        <v>0</v>
      </c>
      <c r="J36" s="63">
        <v>0</v>
      </c>
      <c r="K36" s="57">
        <f>IF(J36=0,K35,IF(J36&gt;K35,J36,K35))</f>
        <v>200</v>
      </c>
      <c r="L36" s="15">
        <f t="shared" si="3"/>
        <v>75</v>
      </c>
      <c r="M36" s="64">
        <f t="shared" si="3"/>
        <v>0.375</v>
      </c>
      <c r="N36" s="65">
        <f t="shared" si="2"/>
        <v>0</v>
      </c>
    </row>
    <row r="37" spans="1:14" hidden="1" x14ac:dyDescent="0.25">
      <c r="A37" s="119"/>
      <c r="B37" s="14">
        <v>20</v>
      </c>
      <c r="C37" s="60"/>
      <c r="D37" s="61"/>
      <c r="E37" s="60"/>
      <c r="F37" s="91"/>
      <c r="G37" s="92"/>
      <c r="H37" s="63">
        <v>0</v>
      </c>
      <c r="I37" s="63">
        <v>0</v>
      </c>
      <c r="J37" s="63">
        <v>0</v>
      </c>
      <c r="K37" s="57">
        <f t="shared" si="1"/>
        <v>200</v>
      </c>
      <c r="L37" s="15">
        <f t="shared" si="3"/>
        <v>75</v>
      </c>
      <c r="M37" s="64">
        <f t="shared" si="3"/>
        <v>0.375</v>
      </c>
      <c r="N37" s="65">
        <f t="shared" si="2"/>
        <v>0</v>
      </c>
    </row>
    <row r="38" spans="1:14" hidden="1" x14ac:dyDescent="0.25">
      <c r="A38" s="119"/>
      <c r="B38" s="14">
        <v>21</v>
      </c>
      <c r="C38" s="60"/>
      <c r="D38" s="61"/>
      <c r="E38" s="60"/>
      <c r="F38" s="91"/>
      <c r="G38" s="92"/>
      <c r="H38" s="63">
        <v>0</v>
      </c>
      <c r="I38" s="63">
        <v>0</v>
      </c>
      <c r="J38" s="63">
        <v>0</v>
      </c>
      <c r="K38" s="57">
        <f t="shared" si="1"/>
        <v>200</v>
      </c>
      <c r="L38" s="15">
        <f t="shared" si="3"/>
        <v>75</v>
      </c>
      <c r="M38" s="64">
        <f t="shared" si="3"/>
        <v>0.375</v>
      </c>
      <c r="N38" s="65">
        <f t="shared" si="2"/>
        <v>0</v>
      </c>
    </row>
    <row r="39" spans="1:14" hidden="1" x14ac:dyDescent="0.25">
      <c r="A39" s="119"/>
      <c r="B39" s="14">
        <v>22</v>
      </c>
      <c r="C39" s="60"/>
      <c r="D39" s="61"/>
      <c r="E39" s="60"/>
      <c r="F39" s="91"/>
      <c r="G39" s="92"/>
      <c r="H39" s="63">
        <v>0</v>
      </c>
      <c r="I39" s="63">
        <v>0</v>
      </c>
      <c r="J39" s="63">
        <v>0</v>
      </c>
      <c r="K39" s="57">
        <f t="shared" si="1"/>
        <v>200</v>
      </c>
      <c r="L39" s="15">
        <f t="shared" si="3"/>
        <v>75</v>
      </c>
      <c r="M39" s="64">
        <f t="shared" si="3"/>
        <v>0.375</v>
      </c>
      <c r="N39" s="65">
        <f t="shared" si="2"/>
        <v>0</v>
      </c>
    </row>
    <row r="40" spans="1:14" hidden="1" x14ac:dyDescent="0.25">
      <c r="A40" s="119"/>
      <c r="B40" s="14">
        <v>23</v>
      </c>
      <c r="C40" s="60"/>
      <c r="D40" s="61"/>
      <c r="E40" s="60"/>
      <c r="F40" s="91"/>
      <c r="G40" s="92"/>
      <c r="H40" s="63">
        <v>0</v>
      </c>
      <c r="I40" s="63">
        <v>0</v>
      </c>
      <c r="J40" s="63">
        <v>0</v>
      </c>
      <c r="K40" s="57">
        <f t="shared" si="1"/>
        <v>200</v>
      </c>
      <c r="L40" s="15">
        <f t="shared" si="3"/>
        <v>75</v>
      </c>
      <c r="M40" s="64">
        <f t="shared" si="3"/>
        <v>0.375</v>
      </c>
      <c r="N40" s="65">
        <f t="shared" si="2"/>
        <v>0</v>
      </c>
    </row>
    <row r="41" spans="1:14" hidden="1" x14ac:dyDescent="0.25">
      <c r="A41" s="119"/>
      <c r="B41" s="14">
        <v>24</v>
      </c>
      <c r="C41" s="60"/>
      <c r="D41" s="61"/>
      <c r="E41" s="60"/>
      <c r="F41" s="91"/>
      <c r="G41" s="92"/>
      <c r="H41" s="63">
        <v>0</v>
      </c>
      <c r="I41" s="63">
        <v>0</v>
      </c>
      <c r="J41" s="63">
        <v>0</v>
      </c>
      <c r="K41" s="57">
        <f t="shared" si="1"/>
        <v>200</v>
      </c>
      <c r="L41" s="15">
        <f t="shared" si="3"/>
        <v>75</v>
      </c>
      <c r="M41" s="64">
        <f t="shared" si="3"/>
        <v>0.375</v>
      </c>
      <c r="N41" s="65">
        <f t="shared" si="2"/>
        <v>0</v>
      </c>
    </row>
    <row r="42" spans="1:14" hidden="1" x14ac:dyDescent="0.25">
      <c r="A42" s="119"/>
      <c r="B42" s="14">
        <v>25</v>
      </c>
      <c r="C42" s="60"/>
      <c r="D42" s="61"/>
      <c r="E42" s="60"/>
      <c r="F42" s="91"/>
      <c r="G42" s="92"/>
      <c r="H42" s="63">
        <v>0</v>
      </c>
      <c r="I42" s="63">
        <v>0</v>
      </c>
      <c r="J42" s="63">
        <v>0</v>
      </c>
      <c r="K42" s="57">
        <f t="shared" si="1"/>
        <v>200</v>
      </c>
      <c r="L42" s="15">
        <f t="shared" si="3"/>
        <v>75</v>
      </c>
      <c r="M42" s="64">
        <f t="shared" si="3"/>
        <v>0.375</v>
      </c>
      <c r="N42" s="65">
        <f t="shared" si="2"/>
        <v>0</v>
      </c>
    </row>
    <row r="43" spans="1:14" hidden="1" x14ac:dyDescent="0.25">
      <c r="A43" s="119"/>
      <c r="B43" s="14">
        <v>26</v>
      </c>
      <c r="C43" s="60" t="s">
        <v>86</v>
      </c>
      <c r="D43" s="61" t="s">
        <v>86</v>
      </c>
      <c r="E43" s="60" t="s">
        <v>86</v>
      </c>
      <c r="F43" s="91" t="s">
        <v>86</v>
      </c>
      <c r="G43" s="92"/>
      <c r="H43" s="15">
        <v>0</v>
      </c>
      <c r="I43" s="15">
        <v>0</v>
      </c>
      <c r="J43" s="15">
        <v>0</v>
      </c>
      <c r="K43" s="57">
        <f t="shared" si="1"/>
        <v>200</v>
      </c>
      <c r="L43" s="15">
        <f t="shared" si="3"/>
        <v>75</v>
      </c>
      <c r="M43" s="64">
        <f t="shared" si="3"/>
        <v>0.375</v>
      </c>
      <c r="N43" s="65">
        <f t="shared" si="2"/>
        <v>0</v>
      </c>
    </row>
    <row r="44" spans="1:14" hidden="1" x14ac:dyDescent="0.25">
      <c r="A44" s="119"/>
      <c r="B44" s="14">
        <v>27</v>
      </c>
      <c r="C44" s="60" t="s">
        <v>86</v>
      </c>
      <c r="D44" s="61" t="s">
        <v>86</v>
      </c>
      <c r="E44" s="60" t="s">
        <v>86</v>
      </c>
      <c r="F44" s="91" t="s">
        <v>86</v>
      </c>
      <c r="G44" s="92"/>
      <c r="H44" s="15">
        <v>0</v>
      </c>
      <c r="I44" s="15">
        <v>0</v>
      </c>
      <c r="J44" s="15">
        <v>0</v>
      </c>
      <c r="K44" s="57">
        <f t="shared" si="1"/>
        <v>200</v>
      </c>
      <c r="L44" s="15">
        <f t="shared" si="3"/>
        <v>75</v>
      </c>
      <c r="M44" s="64">
        <f t="shared" si="3"/>
        <v>0.375</v>
      </c>
      <c r="N44" s="65">
        <f t="shared" si="2"/>
        <v>0</v>
      </c>
    </row>
    <row r="45" spans="1:14" hidden="1" x14ac:dyDescent="0.25">
      <c r="A45" s="119"/>
      <c r="B45" s="14">
        <v>28</v>
      </c>
      <c r="C45" s="60" t="s">
        <v>86</v>
      </c>
      <c r="D45" s="61" t="s">
        <v>86</v>
      </c>
      <c r="E45" s="60" t="s">
        <v>86</v>
      </c>
      <c r="F45" s="91" t="s">
        <v>86</v>
      </c>
      <c r="G45" s="92"/>
      <c r="H45" s="15">
        <v>0</v>
      </c>
      <c r="I45" s="15">
        <v>0</v>
      </c>
      <c r="J45" s="15">
        <v>0</v>
      </c>
      <c r="K45" s="57">
        <f t="shared" si="1"/>
        <v>200</v>
      </c>
      <c r="L45" s="15">
        <f t="shared" si="3"/>
        <v>75</v>
      </c>
      <c r="M45" s="64">
        <f t="shared" si="3"/>
        <v>0.375</v>
      </c>
      <c r="N45" s="65">
        <f t="shared" si="2"/>
        <v>0</v>
      </c>
    </row>
    <row r="46" spans="1:14" hidden="1" x14ac:dyDescent="0.25">
      <c r="A46" s="119"/>
      <c r="B46" s="14">
        <v>29</v>
      </c>
      <c r="C46" s="60" t="s">
        <v>86</v>
      </c>
      <c r="D46" s="61" t="s">
        <v>86</v>
      </c>
      <c r="E46" s="60" t="s">
        <v>86</v>
      </c>
      <c r="F46" s="91" t="s">
        <v>86</v>
      </c>
      <c r="G46" s="92"/>
      <c r="H46" s="15">
        <v>0</v>
      </c>
      <c r="I46" s="15">
        <v>0</v>
      </c>
      <c r="J46" s="15">
        <v>0</v>
      </c>
      <c r="K46" s="57">
        <f t="shared" si="1"/>
        <v>200</v>
      </c>
      <c r="L46" s="15">
        <f t="shared" si="3"/>
        <v>75</v>
      </c>
      <c r="M46" s="64">
        <f t="shared" si="3"/>
        <v>0.375</v>
      </c>
      <c r="N46" s="65">
        <f t="shared" si="2"/>
        <v>0</v>
      </c>
    </row>
    <row r="47" spans="1:14" hidden="1" x14ac:dyDescent="0.25">
      <c r="A47" s="119"/>
      <c r="B47" s="14">
        <v>30</v>
      </c>
      <c r="C47" s="60" t="s">
        <v>86</v>
      </c>
      <c r="D47" s="61" t="s">
        <v>86</v>
      </c>
      <c r="E47" s="60" t="s">
        <v>86</v>
      </c>
      <c r="F47" s="91" t="s">
        <v>86</v>
      </c>
      <c r="G47" s="92"/>
      <c r="H47" s="15">
        <v>0</v>
      </c>
      <c r="I47" s="15">
        <v>0</v>
      </c>
      <c r="J47" s="15">
        <v>0</v>
      </c>
      <c r="K47" s="57">
        <f t="shared" si="1"/>
        <v>200</v>
      </c>
      <c r="L47" s="15">
        <f t="shared" si="3"/>
        <v>75</v>
      </c>
      <c r="M47" s="64">
        <f t="shared" si="3"/>
        <v>0.375</v>
      </c>
      <c r="N47" s="65">
        <f t="shared" si="2"/>
        <v>0</v>
      </c>
    </row>
    <row r="48" spans="1:14" hidden="1" x14ac:dyDescent="0.25">
      <c r="A48" s="119"/>
      <c r="B48" s="14">
        <v>31</v>
      </c>
      <c r="C48" s="60" t="s">
        <v>86</v>
      </c>
      <c r="D48" s="61" t="s">
        <v>86</v>
      </c>
      <c r="E48" s="60" t="s">
        <v>86</v>
      </c>
      <c r="F48" s="91" t="s">
        <v>86</v>
      </c>
      <c r="G48" s="92"/>
      <c r="H48" s="15">
        <v>0</v>
      </c>
      <c r="I48" s="15">
        <v>0</v>
      </c>
      <c r="J48" s="15">
        <v>0</v>
      </c>
      <c r="K48" s="57">
        <f t="shared" si="1"/>
        <v>200</v>
      </c>
      <c r="L48" s="15">
        <f t="shared" si="3"/>
        <v>75</v>
      </c>
      <c r="M48" s="64">
        <f t="shared" si="3"/>
        <v>0.375</v>
      </c>
      <c r="N48" s="65">
        <f t="shared" si="2"/>
        <v>0</v>
      </c>
    </row>
    <row r="49" spans="1:14" hidden="1" x14ac:dyDescent="0.25">
      <c r="A49" s="119"/>
      <c r="B49" s="14">
        <v>32</v>
      </c>
      <c r="C49" s="60" t="s">
        <v>86</v>
      </c>
      <c r="D49" s="61" t="s">
        <v>86</v>
      </c>
      <c r="E49" s="60" t="s">
        <v>86</v>
      </c>
      <c r="F49" s="91" t="s">
        <v>86</v>
      </c>
      <c r="G49" s="92"/>
      <c r="H49" s="15">
        <v>0</v>
      </c>
      <c r="I49" s="15">
        <v>0</v>
      </c>
      <c r="J49" s="15">
        <v>0</v>
      </c>
      <c r="K49" s="57">
        <f t="shared" si="1"/>
        <v>200</v>
      </c>
      <c r="L49" s="15">
        <f t="shared" si="3"/>
        <v>75</v>
      </c>
      <c r="M49" s="64">
        <f t="shared" si="3"/>
        <v>0.375</v>
      </c>
      <c r="N49" s="65">
        <f t="shared" si="2"/>
        <v>0</v>
      </c>
    </row>
    <row r="50" spans="1:14" hidden="1" x14ac:dyDescent="0.25">
      <c r="A50" s="119"/>
      <c r="B50" s="14">
        <v>33</v>
      </c>
      <c r="C50" s="60" t="s">
        <v>86</v>
      </c>
      <c r="D50" s="61" t="s">
        <v>86</v>
      </c>
      <c r="E50" s="60" t="s">
        <v>86</v>
      </c>
      <c r="F50" s="91" t="s">
        <v>86</v>
      </c>
      <c r="G50" s="92"/>
      <c r="H50" s="15">
        <v>0</v>
      </c>
      <c r="I50" s="15">
        <v>0</v>
      </c>
      <c r="J50" s="15">
        <v>0</v>
      </c>
      <c r="K50" s="57">
        <f t="shared" si="1"/>
        <v>200</v>
      </c>
      <c r="L50" s="15">
        <f t="shared" ref="L50:M65" si="4">L49</f>
        <v>75</v>
      </c>
      <c r="M50" s="64">
        <f t="shared" si="4"/>
        <v>0.375</v>
      </c>
      <c r="N50" s="65">
        <f t="shared" si="2"/>
        <v>0</v>
      </c>
    </row>
    <row r="51" spans="1:14" hidden="1" x14ac:dyDescent="0.25">
      <c r="A51" s="119"/>
      <c r="B51" s="14">
        <v>34</v>
      </c>
      <c r="C51" s="60" t="s">
        <v>86</v>
      </c>
      <c r="D51" s="61" t="s">
        <v>86</v>
      </c>
      <c r="E51" s="60" t="s">
        <v>86</v>
      </c>
      <c r="F51" s="91" t="s">
        <v>86</v>
      </c>
      <c r="G51" s="92"/>
      <c r="H51" s="15">
        <v>0</v>
      </c>
      <c r="I51" s="15">
        <v>0</v>
      </c>
      <c r="J51" s="15">
        <v>0</v>
      </c>
      <c r="K51" s="57">
        <f t="shared" si="1"/>
        <v>200</v>
      </c>
      <c r="L51" s="15">
        <f t="shared" si="4"/>
        <v>75</v>
      </c>
      <c r="M51" s="64">
        <f t="shared" si="4"/>
        <v>0.375</v>
      </c>
      <c r="N51" s="65">
        <f t="shared" si="2"/>
        <v>0</v>
      </c>
    </row>
    <row r="52" spans="1:14" hidden="1" x14ac:dyDescent="0.25">
      <c r="A52" s="119"/>
      <c r="B52" s="14">
        <v>35</v>
      </c>
      <c r="C52" s="60" t="s">
        <v>86</v>
      </c>
      <c r="D52" s="61" t="s">
        <v>86</v>
      </c>
      <c r="E52" s="60" t="s">
        <v>86</v>
      </c>
      <c r="F52" s="91" t="s">
        <v>86</v>
      </c>
      <c r="G52" s="92"/>
      <c r="H52" s="15">
        <v>0</v>
      </c>
      <c r="I52" s="15">
        <v>0</v>
      </c>
      <c r="J52" s="15">
        <v>0</v>
      </c>
      <c r="K52" s="57">
        <f t="shared" si="1"/>
        <v>200</v>
      </c>
      <c r="L52" s="15">
        <f t="shared" si="4"/>
        <v>75</v>
      </c>
      <c r="M52" s="64">
        <f t="shared" si="4"/>
        <v>0.375</v>
      </c>
      <c r="N52" s="65">
        <f t="shared" si="2"/>
        <v>0</v>
      </c>
    </row>
    <row r="53" spans="1:14" hidden="1" x14ac:dyDescent="0.25">
      <c r="A53" s="119"/>
      <c r="B53" s="14">
        <v>36</v>
      </c>
      <c r="C53" s="60" t="s">
        <v>86</v>
      </c>
      <c r="D53" s="61" t="s">
        <v>86</v>
      </c>
      <c r="E53" s="60" t="s">
        <v>86</v>
      </c>
      <c r="F53" s="91" t="s">
        <v>86</v>
      </c>
      <c r="G53" s="92"/>
      <c r="H53" s="15">
        <v>0</v>
      </c>
      <c r="I53" s="15">
        <v>0</v>
      </c>
      <c r="J53" s="15">
        <v>0</v>
      </c>
      <c r="K53" s="57">
        <f t="shared" si="1"/>
        <v>200</v>
      </c>
      <c r="L53" s="15">
        <f t="shared" si="4"/>
        <v>75</v>
      </c>
      <c r="M53" s="64">
        <f t="shared" si="4"/>
        <v>0.375</v>
      </c>
      <c r="N53" s="65">
        <f t="shared" si="2"/>
        <v>0</v>
      </c>
    </row>
    <row r="54" spans="1:14" hidden="1" x14ac:dyDescent="0.25">
      <c r="A54" s="119"/>
      <c r="B54" s="14">
        <v>37</v>
      </c>
      <c r="C54" s="60" t="s">
        <v>86</v>
      </c>
      <c r="D54" s="61" t="s">
        <v>86</v>
      </c>
      <c r="E54" s="60" t="s">
        <v>86</v>
      </c>
      <c r="F54" s="91" t="s">
        <v>86</v>
      </c>
      <c r="G54" s="92"/>
      <c r="H54" s="15">
        <v>0</v>
      </c>
      <c r="I54" s="15">
        <v>0</v>
      </c>
      <c r="J54" s="15">
        <v>0</v>
      </c>
      <c r="K54" s="57">
        <f t="shared" si="1"/>
        <v>200</v>
      </c>
      <c r="L54" s="15">
        <f t="shared" si="4"/>
        <v>75</v>
      </c>
      <c r="M54" s="64">
        <f t="shared" si="4"/>
        <v>0.375</v>
      </c>
      <c r="N54" s="65">
        <f t="shared" si="2"/>
        <v>0</v>
      </c>
    </row>
    <row r="55" spans="1:14" hidden="1" x14ac:dyDescent="0.25">
      <c r="A55" s="119"/>
      <c r="B55" s="14">
        <v>38</v>
      </c>
      <c r="C55" s="60" t="s">
        <v>86</v>
      </c>
      <c r="D55" s="61" t="s">
        <v>86</v>
      </c>
      <c r="E55" s="60" t="s">
        <v>86</v>
      </c>
      <c r="F55" s="91" t="s">
        <v>86</v>
      </c>
      <c r="G55" s="92"/>
      <c r="H55" s="15">
        <v>0</v>
      </c>
      <c r="I55" s="15">
        <v>0</v>
      </c>
      <c r="J55" s="15">
        <v>0</v>
      </c>
      <c r="K55" s="57">
        <f t="shared" si="1"/>
        <v>200</v>
      </c>
      <c r="L55" s="15">
        <f t="shared" si="4"/>
        <v>75</v>
      </c>
      <c r="M55" s="64">
        <f t="shared" si="4"/>
        <v>0.375</v>
      </c>
      <c r="N55" s="65">
        <f t="shared" si="2"/>
        <v>0</v>
      </c>
    </row>
    <row r="56" spans="1:14" hidden="1" x14ac:dyDescent="0.25">
      <c r="A56" s="119"/>
      <c r="B56" s="14">
        <v>39</v>
      </c>
      <c r="C56" s="60" t="s">
        <v>86</v>
      </c>
      <c r="D56" s="61" t="s">
        <v>86</v>
      </c>
      <c r="E56" s="60" t="s">
        <v>86</v>
      </c>
      <c r="F56" s="62" t="s">
        <v>86</v>
      </c>
      <c r="G56" s="16"/>
      <c r="H56" s="15">
        <v>0</v>
      </c>
      <c r="I56" s="15">
        <v>0</v>
      </c>
      <c r="J56" s="15">
        <v>0</v>
      </c>
      <c r="K56" s="57">
        <f t="shared" si="1"/>
        <v>200</v>
      </c>
      <c r="L56" s="15">
        <f t="shared" si="4"/>
        <v>75</v>
      </c>
      <c r="M56" s="64">
        <f t="shared" si="4"/>
        <v>0.375</v>
      </c>
      <c r="N56" s="65">
        <f t="shared" si="2"/>
        <v>0</v>
      </c>
    </row>
    <row r="57" spans="1:14" hidden="1" x14ac:dyDescent="0.25">
      <c r="A57" s="119"/>
      <c r="B57" s="14">
        <v>40</v>
      </c>
      <c r="C57" s="60" t="s">
        <v>86</v>
      </c>
      <c r="D57" s="61" t="s">
        <v>86</v>
      </c>
      <c r="E57" s="60" t="s">
        <v>86</v>
      </c>
      <c r="F57" s="62" t="s">
        <v>86</v>
      </c>
      <c r="G57" s="16"/>
      <c r="H57" s="15">
        <v>0</v>
      </c>
      <c r="I57" s="15">
        <v>0</v>
      </c>
      <c r="J57" s="15">
        <v>0</v>
      </c>
      <c r="K57" s="57">
        <f t="shared" si="1"/>
        <v>200</v>
      </c>
      <c r="L57" s="15">
        <f t="shared" si="4"/>
        <v>75</v>
      </c>
      <c r="M57" s="64">
        <f t="shared" si="4"/>
        <v>0.375</v>
      </c>
      <c r="N57" s="65">
        <f t="shared" si="2"/>
        <v>0</v>
      </c>
    </row>
    <row r="58" spans="1:14" hidden="1" x14ac:dyDescent="0.25">
      <c r="A58" s="119"/>
      <c r="B58" s="14">
        <v>41</v>
      </c>
      <c r="C58" s="60" t="s">
        <v>86</v>
      </c>
      <c r="D58" s="61" t="s">
        <v>86</v>
      </c>
      <c r="E58" s="60" t="s">
        <v>86</v>
      </c>
      <c r="F58" s="62" t="s">
        <v>86</v>
      </c>
      <c r="G58" s="16"/>
      <c r="H58" s="15">
        <v>0</v>
      </c>
      <c r="I58" s="15">
        <v>0</v>
      </c>
      <c r="J58" s="15">
        <v>0</v>
      </c>
      <c r="K58" s="57">
        <f t="shared" si="1"/>
        <v>200</v>
      </c>
      <c r="L58" s="15">
        <f t="shared" si="4"/>
        <v>75</v>
      </c>
      <c r="M58" s="64">
        <f t="shared" si="4"/>
        <v>0.375</v>
      </c>
      <c r="N58" s="65">
        <f t="shared" si="2"/>
        <v>0</v>
      </c>
    </row>
    <row r="59" spans="1:14" hidden="1" x14ac:dyDescent="0.25">
      <c r="A59" s="119"/>
      <c r="B59" s="14">
        <v>42</v>
      </c>
      <c r="C59" s="60" t="s">
        <v>86</v>
      </c>
      <c r="D59" s="61" t="s">
        <v>86</v>
      </c>
      <c r="E59" s="60" t="s">
        <v>86</v>
      </c>
      <c r="F59" s="62" t="s">
        <v>86</v>
      </c>
      <c r="G59" s="16"/>
      <c r="H59" s="15">
        <v>0</v>
      </c>
      <c r="I59" s="15">
        <v>0</v>
      </c>
      <c r="J59" s="15">
        <v>0</v>
      </c>
      <c r="K59" s="57">
        <f t="shared" si="1"/>
        <v>200</v>
      </c>
      <c r="L59" s="15">
        <f t="shared" si="4"/>
        <v>75</v>
      </c>
      <c r="M59" s="64">
        <f t="shared" si="4"/>
        <v>0.375</v>
      </c>
      <c r="N59" s="65">
        <f t="shared" si="2"/>
        <v>0</v>
      </c>
    </row>
    <row r="60" spans="1:14" hidden="1" x14ac:dyDescent="0.25">
      <c r="A60" s="119"/>
      <c r="B60" s="14">
        <v>43</v>
      </c>
      <c r="C60" s="60" t="s">
        <v>86</v>
      </c>
      <c r="D60" s="61" t="s">
        <v>86</v>
      </c>
      <c r="E60" s="60" t="s">
        <v>86</v>
      </c>
      <c r="F60" s="62" t="s">
        <v>86</v>
      </c>
      <c r="G60" s="16"/>
      <c r="H60" s="15">
        <v>0</v>
      </c>
      <c r="I60" s="15">
        <v>0</v>
      </c>
      <c r="J60" s="15">
        <v>0</v>
      </c>
      <c r="K60" s="57">
        <f t="shared" si="1"/>
        <v>200</v>
      </c>
      <c r="L60" s="15">
        <f t="shared" si="4"/>
        <v>75</v>
      </c>
      <c r="M60" s="64">
        <f t="shared" si="4"/>
        <v>0.375</v>
      </c>
      <c r="N60" s="65">
        <f t="shared" si="2"/>
        <v>0</v>
      </c>
    </row>
    <row r="61" spans="1:14" hidden="1" x14ac:dyDescent="0.25">
      <c r="A61" s="119"/>
      <c r="B61" s="14">
        <v>44</v>
      </c>
      <c r="C61" s="60" t="s">
        <v>86</v>
      </c>
      <c r="D61" s="61" t="s">
        <v>86</v>
      </c>
      <c r="E61" s="60" t="s">
        <v>86</v>
      </c>
      <c r="F61" s="62" t="s">
        <v>86</v>
      </c>
      <c r="G61" s="16"/>
      <c r="H61" s="15">
        <v>0</v>
      </c>
      <c r="I61" s="15">
        <v>0</v>
      </c>
      <c r="J61" s="15">
        <v>0</v>
      </c>
      <c r="K61" s="57">
        <f t="shared" si="1"/>
        <v>200</v>
      </c>
      <c r="L61" s="15">
        <f t="shared" si="4"/>
        <v>75</v>
      </c>
      <c r="M61" s="64">
        <f t="shared" si="4"/>
        <v>0.375</v>
      </c>
      <c r="N61" s="65">
        <f t="shared" si="2"/>
        <v>0</v>
      </c>
    </row>
    <row r="62" spans="1:14" hidden="1" x14ac:dyDescent="0.25">
      <c r="A62" s="119"/>
      <c r="B62" s="14">
        <v>45</v>
      </c>
      <c r="C62" s="60" t="s">
        <v>86</v>
      </c>
      <c r="D62" s="61" t="s">
        <v>86</v>
      </c>
      <c r="E62" s="60" t="s">
        <v>86</v>
      </c>
      <c r="F62" s="62" t="s">
        <v>86</v>
      </c>
      <c r="G62" s="16"/>
      <c r="H62" s="15">
        <v>0</v>
      </c>
      <c r="I62" s="15">
        <v>0</v>
      </c>
      <c r="J62" s="15">
        <v>0</v>
      </c>
      <c r="K62" s="57">
        <f t="shared" si="1"/>
        <v>200</v>
      </c>
      <c r="L62" s="15">
        <f t="shared" si="4"/>
        <v>75</v>
      </c>
      <c r="M62" s="64">
        <f t="shared" si="4"/>
        <v>0.375</v>
      </c>
      <c r="N62" s="65">
        <f t="shared" si="2"/>
        <v>0</v>
      </c>
    </row>
    <row r="63" spans="1:14" hidden="1" x14ac:dyDescent="0.25">
      <c r="A63" s="119"/>
      <c r="B63" s="14">
        <v>46</v>
      </c>
      <c r="C63" s="60" t="s">
        <v>86</v>
      </c>
      <c r="D63" s="61" t="s">
        <v>86</v>
      </c>
      <c r="E63" s="60" t="s">
        <v>86</v>
      </c>
      <c r="F63" s="62" t="s">
        <v>86</v>
      </c>
      <c r="G63" s="16"/>
      <c r="H63" s="15">
        <v>0</v>
      </c>
      <c r="I63" s="15">
        <v>0</v>
      </c>
      <c r="J63" s="15">
        <v>0</v>
      </c>
      <c r="K63" s="57">
        <f t="shared" si="1"/>
        <v>200</v>
      </c>
      <c r="L63" s="15">
        <f t="shared" si="4"/>
        <v>75</v>
      </c>
      <c r="M63" s="64">
        <f t="shared" si="4"/>
        <v>0.375</v>
      </c>
      <c r="N63" s="65">
        <f t="shared" si="2"/>
        <v>0</v>
      </c>
    </row>
    <row r="64" spans="1:14" hidden="1" x14ac:dyDescent="0.25">
      <c r="A64" s="119"/>
      <c r="B64" s="14">
        <v>47</v>
      </c>
      <c r="C64" s="60" t="s">
        <v>86</v>
      </c>
      <c r="D64" s="61" t="s">
        <v>86</v>
      </c>
      <c r="E64" s="60" t="s">
        <v>86</v>
      </c>
      <c r="F64" s="62" t="s">
        <v>86</v>
      </c>
      <c r="G64" s="16"/>
      <c r="H64" s="15">
        <v>0</v>
      </c>
      <c r="I64" s="15">
        <v>0</v>
      </c>
      <c r="J64" s="15">
        <v>0</v>
      </c>
      <c r="K64" s="57">
        <f t="shared" si="1"/>
        <v>200</v>
      </c>
      <c r="L64" s="15">
        <f t="shared" si="4"/>
        <v>75</v>
      </c>
      <c r="M64" s="64">
        <f t="shared" si="4"/>
        <v>0.375</v>
      </c>
      <c r="N64" s="65">
        <f t="shared" si="2"/>
        <v>0</v>
      </c>
    </row>
    <row r="65" spans="1:14" hidden="1" x14ac:dyDescent="0.25">
      <c r="A65" s="119"/>
      <c r="B65" s="14">
        <v>48</v>
      </c>
      <c r="C65" s="60" t="s">
        <v>86</v>
      </c>
      <c r="D65" s="61" t="s">
        <v>86</v>
      </c>
      <c r="E65" s="60" t="s">
        <v>86</v>
      </c>
      <c r="F65" s="62" t="s">
        <v>86</v>
      </c>
      <c r="G65" s="16"/>
      <c r="H65" s="15">
        <v>0</v>
      </c>
      <c r="I65" s="15">
        <v>0</v>
      </c>
      <c r="J65" s="15">
        <v>0</v>
      </c>
      <c r="K65" s="57">
        <f t="shared" si="1"/>
        <v>200</v>
      </c>
      <c r="L65" s="15">
        <f t="shared" si="4"/>
        <v>75</v>
      </c>
      <c r="M65" s="64">
        <f t="shared" si="4"/>
        <v>0.375</v>
      </c>
      <c r="N65" s="65">
        <f t="shared" si="2"/>
        <v>0</v>
      </c>
    </row>
    <row r="66" spans="1:14" hidden="1" x14ac:dyDescent="0.25">
      <c r="A66" s="119"/>
      <c r="B66" s="14">
        <v>49</v>
      </c>
      <c r="C66" s="60" t="s">
        <v>86</v>
      </c>
      <c r="D66" s="61" t="s">
        <v>86</v>
      </c>
      <c r="E66" s="60" t="s">
        <v>86</v>
      </c>
      <c r="F66" s="62" t="s">
        <v>86</v>
      </c>
      <c r="G66" s="16"/>
      <c r="H66" s="15">
        <v>0</v>
      </c>
      <c r="I66" s="15">
        <v>0</v>
      </c>
      <c r="J66" s="15">
        <v>0</v>
      </c>
      <c r="K66" s="57">
        <f t="shared" si="1"/>
        <v>200</v>
      </c>
      <c r="L66" s="15">
        <f t="shared" ref="L66:M81" si="5">L65</f>
        <v>75</v>
      </c>
      <c r="M66" s="64">
        <f t="shared" si="5"/>
        <v>0.375</v>
      </c>
      <c r="N66" s="65">
        <f t="shared" si="2"/>
        <v>0</v>
      </c>
    </row>
    <row r="67" spans="1:14" hidden="1" x14ac:dyDescent="0.25">
      <c r="A67" s="119"/>
      <c r="B67" s="14">
        <v>50</v>
      </c>
      <c r="C67" s="60" t="s">
        <v>86</v>
      </c>
      <c r="D67" s="61" t="s">
        <v>86</v>
      </c>
      <c r="E67" s="60" t="s">
        <v>86</v>
      </c>
      <c r="F67" s="62" t="s">
        <v>86</v>
      </c>
      <c r="G67" s="16"/>
      <c r="H67" s="15">
        <v>0</v>
      </c>
      <c r="I67" s="15">
        <v>0</v>
      </c>
      <c r="J67" s="15">
        <v>0</v>
      </c>
      <c r="K67" s="57">
        <f t="shared" si="1"/>
        <v>200</v>
      </c>
      <c r="L67" s="15">
        <f t="shared" si="5"/>
        <v>75</v>
      </c>
      <c r="M67" s="64">
        <f t="shared" si="5"/>
        <v>0.375</v>
      </c>
      <c r="N67" s="65">
        <f t="shared" si="2"/>
        <v>0</v>
      </c>
    </row>
    <row r="68" spans="1:14" hidden="1" x14ac:dyDescent="0.25">
      <c r="A68" s="119"/>
      <c r="B68" s="14">
        <v>51</v>
      </c>
      <c r="C68" s="60" t="s">
        <v>86</v>
      </c>
      <c r="D68" s="61" t="s">
        <v>86</v>
      </c>
      <c r="E68" s="60" t="s">
        <v>86</v>
      </c>
      <c r="F68" s="62" t="s">
        <v>86</v>
      </c>
      <c r="G68" s="16"/>
      <c r="H68" s="15">
        <v>0</v>
      </c>
      <c r="I68" s="15">
        <v>0</v>
      </c>
      <c r="J68" s="15">
        <v>0</v>
      </c>
      <c r="K68" s="57">
        <f t="shared" si="1"/>
        <v>200</v>
      </c>
      <c r="L68" s="15">
        <f t="shared" si="5"/>
        <v>75</v>
      </c>
      <c r="M68" s="64">
        <f t="shared" si="5"/>
        <v>0.375</v>
      </c>
      <c r="N68" s="65">
        <f t="shared" si="2"/>
        <v>0</v>
      </c>
    </row>
    <row r="69" spans="1:14" hidden="1" x14ac:dyDescent="0.25">
      <c r="A69" s="119"/>
      <c r="B69" s="14">
        <v>52</v>
      </c>
      <c r="C69" s="60" t="s">
        <v>86</v>
      </c>
      <c r="D69" s="61" t="s">
        <v>86</v>
      </c>
      <c r="E69" s="60" t="s">
        <v>86</v>
      </c>
      <c r="F69" s="62" t="s">
        <v>86</v>
      </c>
      <c r="G69" s="16"/>
      <c r="H69" s="15">
        <v>0</v>
      </c>
      <c r="I69" s="15">
        <v>0</v>
      </c>
      <c r="J69" s="15">
        <v>0</v>
      </c>
      <c r="K69" s="57">
        <f t="shared" si="1"/>
        <v>200</v>
      </c>
      <c r="L69" s="15">
        <f t="shared" si="5"/>
        <v>75</v>
      </c>
      <c r="M69" s="64">
        <f t="shared" si="5"/>
        <v>0.375</v>
      </c>
      <c r="N69" s="65">
        <f t="shared" si="2"/>
        <v>0</v>
      </c>
    </row>
    <row r="70" spans="1:14" hidden="1" x14ac:dyDescent="0.25">
      <c r="A70" s="119"/>
      <c r="B70" s="14">
        <v>53</v>
      </c>
      <c r="C70" s="60" t="s">
        <v>86</v>
      </c>
      <c r="D70" s="61" t="s">
        <v>86</v>
      </c>
      <c r="E70" s="60" t="s">
        <v>86</v>
      </c>
      <c r="F70" s="62" t="s">
        <v>86</v>
      </c>
      <c r="G70" s="16"/>
      <c r="H70" s="15">
        <v>0</v>
      </c>
      <c r="I70" s="15">
        <v>0</v>
      </c>
      <c r="J70" s="15">
        <v>0</v>
      </c>
      <c r="K70" s="57">
        <f t="shared" si="1"/>
        <v>200</v>
      </c>
      <c r="L70" s="15">
        <f t="shared" si="5"/>
        <v>75</v>
      </c>
      <c r="M70" s="64">
        <f t="shared" si="5"/>
        <v>0.375</v>
      </c>
      <c r="N70" s="65">
        <f t="shared" si="2"/>
        <v>0</v>
      </c>
    </row>
    <row r="71" spans="1:14" hidden="1" x14ac:dyDescent="0.25">
      <c r="A71" s="119"/>
      <c r="B71" s="14">
        <v>54</v>
      </c>
      <c r="C71" s="60" t="s">
        <v>86</v>
      </c>
      <c r="D71" s="61" t="s">
        <v>86</v>
      </c>
      <c r="E71" s="60" t="s">
        <v>86</v>
      </c>
      <c r="F71" s="62" t="s">
        <v>86</v>
      </c>
      <c r="G71" s="16"/>
      <c r="H71" s="15">
        <v>0</v>
      </c>
      <c r="I71" s="15">
        <v>0</v>
      </c>
      <c r="J71" s="15">
        <v>0</v>
      </c>
      <c r="K71" s="57">
        <f t="shared" si="1"/>
        <v>200</v>
      </c>
      <c r="L71" s="15">
        <f t="shared" si="5"/>
        <v>75</v>
      </c>
      <c r="M71" s="64">
        <f t="shared" si="5"/>
        <v>0.375</v>
      </c>
      <c r="N71" s="65">
        <f t="shared" si="2"/>
        <v>0</v>
      </c>
    </row>
    <row r="72" spans="1:14" hidden="1" x14ac:dyDescent="0.25">
      <c r="A72" s="119"/>
      <c r="B72" s="14">
        <v>55</v>
      </c>
      <c r="C72" s="60" t="s">
        <v>86</v>
      </c>
      <c r="D72" s="61" t="s">
        <v>86</v>
      </c>
      <c r="E72" s="60" t="s">
        <v>86</v>
      </c>
      <c r="F72" s="62" t="s">
        <v>86</v>
      </c>
      <c r="G72" s="16"/>
      <c r="H72" s="15">
        <v>0</v>
      </c>
      <c r="I72" s="15">
        <v>0</v>
      </c>
      <c r="J72" s="15">
        <v>0</v>
      </c>
      <c r="K72" s="57">
        <f t="shared" si="1"/>
        <v>200</v>
      </c>
      <c r="L72" s="15">
        <f t="shared" si="5"/>
        <v>75</v>
      </c>
      <c r="M72" s="64">
        <f t="shared" si="5"/>
        <v>0.375</v>
      </c>
      <c r="N72" s="65">
        <f t="shared" si="2"/>
        <v>0</v>
      </c>
    </row>
    <row r="73" spans="1:14" hidden="1" x14ac:dyDescent="0.25">
      <c r="A73" s="119"/>
      <c r="B73" s="14">
        <v>56</v>
      </c>
      <c r="C73" s="60" t="s">
        <v>86</v>
      </c>
      <c r="D73" s="61" t="s">
        <v>86</v>
      </c>
      <c r="E73" s="60" t="s">
        <v>86</v>
      </c>
      <c r="F73" s="62" t="s">
        <v>86</v>
      </c>
      <c r="G73" s="16"/>
      <c r="H73" s="15">
        <v>0</v>
      </c>
      <c r="I73" s="15">
        <v>0</v>
      </c>
      <c r="J73" s="15">
        <v>0</v>
      </c>
      <c r="K73" s="57">
        <f t="shared" si="1"/>
        <v>200</v>
      </c>
      <c r="L73" s="15">
        <f t="shared" si="5"/>
        <v>75</v>
      </c>
      <c r="M73" s="64">
        <f t="shared" si="5"/>
        <v>0.375</v>
      </c>
      <c r="N73" s="65">
        <f t="shared" si="2"/>
        <v>0</v>
      </c>
    </row>
    <row r="74" spans="1:14" hidden="1" x14ac:dyDescent="0.25">
      <c r="A74" s="119"/>
      <c r="B74" s="14">
        <v>57</v>
      </c>
      <c r="C74" s="60" t="s">
        <v>86</v>
      </c>
      <c r="D74" s="61" t="s">
        <v>86</v>
      </c>
      <c r="E74" s="60" t="s">
        <v>86</v>
      </c>
      <c r="F74" s="62" t="s">
        <v>86</v>
      </c>
      <c r="G74" s="16"/>
      <c r="H74" s="15">
        <v>0</v>
      </c>
      <c r="I74" s="15">
        <v>0</v>
      </c>
      <c r="J74" s="15">
        <v>0</v>
      </c>
      <c r="K74" s="57">
        <f t="shared" si="1"/>
        <v>200</v>
      </c>
      <c r="L74" s="15">
        <f t="shared" si="5"/>
        <v>75</v>
      </c>
      <c r="M74" s="64">
        <f t="shared" si="5"/>
        <v>0.375</v>
      </c>
      <c r="N74" s="65">
        <f t="shared" si="2"/>
        <v>0</v>
      </c>
    </row>
    <row r="75" spans="1:14" hidden="1" x14ac:dyDescent="0.25">
      <c r="A75" s="119"/>
      <c r="B75" s="14">
        <v>58</v>
      </c>
      <c r="C75" s="60" t="s">
        <v>86</v>
      </c>
      <c r="D75" s="61" t="s">
        <v>86</v>
      </c>
      <c r="E75" s="60" t="s">
        <v>86</v>
      </c>
      <c r="F75" s="62" t="s">
        <v>86</v>
      </c>
      <c r="G75" s="16"/>
      <c r="H75" s="15">
        <v>0</v>
      </c>
      <c r="I75" s="15">
        <v>0</v>
      </c>
      <c r="J75" s="15">
        <v>0</v>
      </c>
      <c r="K75" s="57">
        <f t="shared" si="1"/>
        <v>200</v>
      </c>
      <c r="L75" s="15">
        <f t="shared" si="5"/>
        <v>75</v>
      </c>
      <c r="M75" s="64">
        <f t="shared" si="5"/>
        <v>0.375</v>
      </c>
      <c r="N75" s="65">
        <f t="shared" si="2"/>
        <v>0</v>
      </c>
    </row>
    <row r="76" spans="1:14" hidden="1" x14ac:dyDescent="0.25">
      <c r="A76" s="119"/>
      <c r="B76" s="14">
        <v>59</v>
      </c>
      <c r="C76" s="60" t="s">
        <v>86</v>
      </c>
      <c r="D76" s="61" t="s">
        <v>86</v>
      </c>
      <c r="E76" s="60" t="s">
        <v>86</v>
      </c>
      <c r="F76" s="62" t="s">
        <v>86</v>
      </c>
      <c r="G76" s="16"/>
      <c r="H76" s="15">
        <v>0</v>
      </c>
      <c r="I76" s="15">
        <v>0</v>
      </c>
      <c r="J76" s="15">
        <v>0</v>
      </c>
      <c r="K76" s="57">
        <f t="shared" si="1"/>
        <v>200</v>
      </c>
      <c r="L76" s="15">
        <f t="shared" si="5"/>
        <v>75</v>
      </c>
      <c r="M76" s="64">
        <f t="shared" si="5"/>
        <v>0.375</v>
      </c>
      <c r="N76" s="65">
        <f t="shared" si="2"/>
        <v>0</v>
      </c>
    </row>
    <row r="77" spans="1:14" hidden="1" x14ac:dyDescent="0.25">
      <c r="A77" s="119"/>
      <c r="B77" s="14">
        <v>60</v>
      </c>
      <c r="C77" s="60" t="s">
        <v>86</v>
      </c>
      <c r="D77" s="61" t="s">
        <v>86</v>
      </c>
      <c r="E77" s="60" t="s">
        <v>86</v>
      </c>
      <c r="F77" s="62" t="s">
        <v>86</v>
      </c>
      <c r="G77" s="16"/>
      <c r="H77" s="15">
        <v>0</v>
      </c>
      <c r="I77" s="15">
        <v>0</v>
      </c>
      <c r="J77" s="15">
        <v>0</v>
      </c>
      <c r="K77" s="57">
        <f t="shared" si="1"/>
        <v>200</v>
      </c>
      <c r="L77" s="15">
        <f t="shared" si="5"/>
        <v>75</v>
      </c>
      <c r="M77" s="64">
        <f t="shared" si="5"/>
        <v>0.375</v>
      </c>
      <c r="N77" s="65">
        <f t="shared" si="2"/>
        <v>0</v>
      </c>
    </row>
    <row r="78" spans="1:14" hidden="1" x14ac:dyDescent="0.25">
      <c r="A78" s="119"/>
      <c r="B78" s="14">
        <v>61</v>
      </c>
      <c r="C78" s="60" t="s">
        <v>86</v>
      </c>
      <c r="D78" s="61" t="s">
        <v>86</v>
      </c>
      <c r="E78" s="60" t="s">
        <v>86</v>
      </c>
      <c r="F78" s="62" t="s">
        <v>86</v>
      </c>
      <c r="G78" s="16"/>
      <c r="H78" s="15">
        <v>0</v>
      </c>
      <c r="I78" s="15">
        <v>0</v>
      </c>
      <c r="J78" s="15">
        <v>0</v>
      </c>
      <c r="K78" s="57">
        <f t="shared" si="1"/>
        <v>200</v>
      </c>
      <c r="L78" s="15">
        <f t="shared" si="5"/>
        <v>75</v>
      </c>
      <c r="M78" s="64">
        <f t="shared" si="5"/>
        <v>0.375</v>
      </c>
      <c r="N78" s="65">
        <f t="shared" si="2"/>
        <v>0</v>
      </c>
    </row>
    <row r="79" spans="1:14" hidden="1" x14ac:dyDescent="0.25">
      <c r="A79" s="119"/>
      <c r="B79" s="14">
        <v>62</v>
      </c>
      <c r="C79" s="60" t="s">
        <v>86</v>
      </c>
      <c r="D79" s="61" t="s">
        <v>86</v>
      </c>
      <c r="E79" s="60" t="s">
        <v>86</v>
      </c>
      <c r="F79" s="62" t="s">
        <v>86</v>
      </c>
      <c r="G79" s="16"/>
      <c r="H79" s="15">
        <v>0</v>
      </c>
      <c r="I79" s="15">
        <v>0</v>
      </c>
      <c r="J79" s="15">
        <v>0</v>
      </c>
      <c r="K79" s="57">
        <f t="shared" si="1"/>
        <v>200</v>
      </c>
      <c r="L79" s="15">
        <f t="shared" si="5"/>
        <v>75</v>
      </c>
      <c r="M79" s="64">
        <f t="shared" si="5"/>
        <v>0.375</v>
      </c>
      <c r="N79" s="65">
        <f t="shared" si="2"/>
        <v>0</v>
      </c>
    </row>
    <row r="80" spans="1:14" hidden="1" x14ac:dyDescent="0.25">
      <c r="A80" s="119"/>
      <c r="B80" s="14">
        <v>63</v>
      </c>
      <c r="C80" s="60" t="s">
        <v>86</v>
      </c>
      <c r="D80" s="61" t="s">
        <v>86</v>
      </c>
      <c r="E80" s="60" t="s">
        <v>86</v>
      </c>
      <c r="F80" s="62" t="s">
        <v>86</v>
      </c>
      <c r="G80" s="16"/>
      <c r="H80" s="15">
        <v>0</v>
      </c>
      <c r="I80" s="15">
        <v>0</v>
      </c>
      <c r="J80" s="15">
        <v>0</v>
      </c>
      <c r="K80" s="57">
        <f t="shared" si="1"/>
        <v>200</v>
      </c>
      <c r="L80" s="15">
        <f t="shared" si="5"/>
        <v>75</v>
      </c>
      <c r="M80" s="64">
        <f t="shared" si="5"/>
        <v>0.375</v>
      </c>
      <c r="N80" s="65">
        <f t="shared" si="2"/>
        <v>0</v>
      </c>
    </row>
    <row r="81" spans="1:14" hidden="1" x14ac:dyDescent="0.25">
      <c r="A81" s="119"/>
      <c r="B81" s="14">
        <v>64</v>
      </c>
      <c r="C81" s="60" t="s">
        <v>86</v>
      </c>
      <c r="D81" s="61" t="s">
        <v>86</v>
      </c>
      <c r="E81" s="60" t="s">
        <v>86</v>
      </c>
      <c r="F81" s="62" t="s">
        <v>86</v>
      </c>
      <c r="G81" s="16"/>
      <c r="H81" s="15">
        <v>0</v>
      </c>
      <c r="I81" s="15">
        <v>0</v>
      </c>
      <c r="J81" s="15">
        <v>0</v>
      </c>
      <c r="K81" s="57">
        <f t="shared" si="1"/>
        <v>200</v>
      </c>
      <c r="L81" s="15">
        <f t="shared" si="5"/>
        <v>75</v>
      </c>
      <c r="M81" s="64">
        <f t="shared" si="5"/>
        <v>0.375</v>
      </c>
      <c r="N81" s="65">
        <f t="shared" si="2"/>
        <v>0</v>
      </c>
    </row>
    <row r="82" spans="1:14" hidden="1" x14ac:dyDescent="0.25">
      <c r="A82" s="119"/>
      <c r="B82" s="14">
        <v>65</v>
      </c>
      <c r="C82" s="60" t="s">
        <v>86</v>
      </c>
      <c r="D82" s="61" t="s">
        <v>86</v>
      </c>
      <c r="E82" s="60" t="s">
        <v>86</v>
      </c>
      <c r="F82" s="62" t="s">
        <v>86</v>
      </c>
      <c r="G82" s="16"/>
      <c r="H82" s="15">
        <v>0</v>
      </c>
      <c r="I82" s="15">
        <v>0</v>
      </c>
      <c r="J82" s="15">
        <v>0</v>
      </c>
      <c r="K82" s="57">
        <f t="shared" si="1"/>
        <v>200</v>
      </c>
      <c r="L82" s="15">
        <f t="shared" ref="L82:M97" si="6">L81</f>
        <v>75</v>
      </c>
      <c r="M82" s="64">
        <f t="shared" si="6"/>
        <v>0.375</v>
      </c>
      <c r="N82" s="65">
        <f t="shared" ref="N82:N117" si="7">IF(I82="","",I82*M82)</f>
        <v>0</v>
      </c>
    </row>
    <row r="83" spans="1:14" hidden="1" x14ac:dyDescent="0.25">
      <c r="A83" s="119"/>
      <c r="B83" s="14">
        <v>66</v>
      </c>
      <c r="C83" s="60" t="s">
        <v>86</v>
      </c>
      <c r="D83" s="61" t="s">
        <v>86</v>
      </c>
      <c r="E83" s="60" t="s">
        <v>86</v>
      </c>
      <c r="F83" s="62" t="s">
        <v>86</v>
      </c>
      <c r="G83" s="16"/>
      <c r="H83" s="15">
        <v>0</v>
      </c>
      <c r="I83" s="15">
        <v>0</v>
      </c>
      <c r="J83" s="15">
        <v>0</v>
      </c>
      <c r="K83" s="57">
        <f t="shared" ref="K83:K117" si="8">IF(J83=0,K82,IF(J83&gt;K82,J83,K82))</f>
        <v>200</v>
      </c>
      <c r="L83" s="15">
        <f t="shared" si="6"/>
        <v>75</v>
      </c>
      <c r="M83" s="64">
        <f t="shared" si="6"/>
        <v>0.375</v>
      </c>
      <c r="N83" s="65">
        <f t="shared" si="7"/>
        <v>0</v>
      </c>
    </row>
    <row r="84" spans="1:14" hidden="1" x14ac:dyDescent="0.25">
      <c r="A84" s="119"/>
      <c r="B84" s="14">
        <v>67</v>
      </c>
      <c r="C84" s="60" t="s">
        <v>86</v>
      </c>
      <c r="D84" s="61" t="s">
        <v>86</v>
      </c>
      <c r="E84" s="60" t="s">
        <v>86</v>
      </c>
      <c r="F84" s="62" t="s">
        <v>86</v>
      </c>
      <c r="G84" s="16"/>
      <c r="H84" s="15">
        <v>0</v>
      </c>
      <c r="I84" s="15">
        <v>0</v>
      </c>
      <c r="J84" s="15">
        <v>0</v>
      </c>
      <c r="K84" s="57">
        <f t="shared" si="8"/>
        <v>200</v>
      </c>
      <c r="L84" s="15">
        <f t="shared" si="6"/>
        <v>75</v>
      </c>
      <c r="M84" s="64">
        <f t="shared" si="6"/>
        <v>0.375</v>
      </c>
      <c r="N84" s="65">
        <f t="shared" si="7"/>
        <v>0</v>
      </c>
    </row>
    <row r="85" spans="1:14" hidden="1" x14ac:dyDescent="0.25">
      <c r="A85" s="119"/>
      <c r="B85" s="14">
        <v>68</v>
      </c>
      <c r="C85" s="60" t="s">
        <v>86</v>
      </c>
      <c r="D85" s="61" t="s">
        <v>86</v>
      </c>
      <c r="E85" s="60" t="s">
        <v>86</v>
      </c>
      <c r="F85" s="62" t="s">
        <v>86</v>
      </c>
      <c r="G85" s="16"/>
      <c r="H85" s="15">
        <v>0</v>
      </c>
      <c r="I85" s="15">
        <v>0</v>
      </c>
      <c r="J85" s="15">
        <v>0</v>
      </c>
      <c r="K85" s="57">
        <f t="shared" si="8"/>
        <v>200</v>
      </c>
      <c r="L85" s="15">
        <f t="shared" si="6"/>
        <v>75</v>
      </c>
      <c r="M85" s="64">
        <f t="shared" si="6"/>
        <v>0.375</v>
      </c>
      <c r="N85" s="65">
        <f t="shared" si="7"/>
        <v>0</v>
      </c>
    </row>
    <row r="86" spans="1:14" hidden="1" x14ac:dyDescent="0.25">
      <c r="A86" s="119"/>
      <c r="B86" s="14">
        <v>69</v>
      </c>
      <c r="C86" s="60" t="s">
        <v>86</v>
      </c>
      <c r="D86" s="61" t="s">
        <v>86</v>
      </c>
      <c r="E86" s="60" t="s">
        <v>86</v>
      </c>
      <c r="F86" s="62" t="s">
        <v>86</v>
      </c>
      <c r="G86" s="16"/>
      <c r="H86" s="15">
        <v>0</v>
      </c>
      <c r="I86" s="15">
        <v>0</v>
      </c>
      <c r="J86" s="15">
        <v>0</v>
      </c>
      <c r="K86" s="57">
        <f t="shared" si="8"/>
        <v>200</v>
      </c>
      <c r="L86" s="15">
        <f t="shared" si="6"/>
        <v>75</v>
      </c>
      <c r="M86" s="64">
        <f t="shared" si="6"/>
        <v>0.375</v>
      </c>
      <c r="N86" s="65">
        <f t="shared" si="7"/>
        <v>0</v>
      </c>
    </row>
    <row r="87" spans="1:14" hidden="1" x14ac:dyDescent="0.25">
      <c r="A87" s="119"/>
      <c r="B87" s="14">
        <v>70</v>
      </c>
      <c r="C87" s="60" t="s">
        <v>86</v>
      </c>
      <c r="D87" s="61" t="s">
        <v>86</v>
      </c>
      <c r="E87" s="60" t="s">
        <v>86</v>
      </c>
      <c r="F87" s="62" t="s">
        <v>86</v>
      </c>
      <c r="G87" s="16"/>
      <c r="H87" s="15">
        <v>0</v>
      </c>
      <c r="I87" s="15">
        <v>0</v>
      </c>
      <c r="J87" s="15">
        <v>0</v>
      </c>
      <c r="K87" s="57">
        <f t="shared" si="8"/>
        <v>200</v>
      </c>
      <c r="L87" s="15">
        <f t="shared" si="6"/>
        <v>75</v>
      </c>
      <c r="M87" s="64">
        <f t="shared" si="6"/>
        <v>0.375</v>
      </c>
      <c r="N87" s="65">
        <f t="shared" si="7"/>
        <v>0</v>
      </c>
    </row>
    <row r="88" spans="1:14" hidden="1" x14ac:dyDescent="0.25">
      <c r="A88" s="119"/>
      <c r="B88" s="14">
        <v>71</v>
      </c>
      <c r="C88" s="60" t="s">
        <v>86</v>
      </c>
      <c r="D88" s="61" t="s">
        <v>86</v>
      </c>
      <c r="E88" s="60" t="s">
        <v>86</v>
      </c>
      <c r="F88" s="62" t="s">
        <v>86</v>
      </c>
      <c r="G88" s="16"/>
      <c r="H88" s="15">
        <v>0</v>
      </c>
      <c r="I88" s="15">
        <v>0</v>
      </c>
      <c r="J88" s="15">
        <v>0</v>
      </c>
      <c r="K88" s="57">
        <f t="shared" si="8"/>
        <v>200</v>
      </c>
      <c r="L88" s="15">
        <f t="shared" si="6"/>
        <v>75</v>
      </c>
      <c r="M88" s="64">
        <f t="shared" si="6"/>
        <v>0.375</v>
      </c>
      <c r="N88" s="65">
        <f t="shared" si="7"/>
        <v>0</v>
      </c>
    </row>
    <row r="89" spans="1:14" hidden="1" x14ac:dyDescent="0.25">
      <c r="A89" s="119"/>
      <c r="B89" s="14">
        <v>72</v>
      </c>
      <c r="C89" s="60" t="s">
        <v>86</v>
      </c>
      <c r="D89" s="61" t="s">
        <v>86</v>
      </c>
      <c r="E89" s="60" t="s">
        <v>86</v>
      </c>
      <c r="F89" s="62" t="s">
        <v>86</v>
      </c>
      <c r="G89" s="16"/>
      <c r="H89" s="15">
        <v>0</v>
      </c>
      <c r="I89" s="15">
        <v>0</v>
      </c>
      <c r="J89" s="15">
        <v>0</v>
      </c>
      <c r="K89" s="57">
        <f t="shared" si="8"/>
        <v>200</v>
      </c>
      <c r="L89" s="15">
        <f t="shared" si="6"/>
        <v>75</v>
      </c>
      <c r="M89" s="64">
        <f t="shared" si="6"/>
        <v>0.375</v>
      </c>
      <c r="N89" s="65">
        <f t="shared" si="7"/>
        <v>0</v>
      </c>
    </row>
    <row r="90" spans="1:14" hidden="1" x14ac:dyDescent="0.25">
      <c r="A90" s="119"/>
      <c r="B90" s="14">
        <v>73</v>
      </c>
      <c r="C90" s="60" t="s">
        <v>86</v>
      </c>
      <c r="D90" s="61" t="s">
        <v>86</v>
      </c>
      <c r="E90" s="60" t="s">
        <v>86</v>
      </c>
      <c r="F90" s="62" t="s">
        <v>86</v>
      </c>
      <c r="G90" s="16"/>
      <c r="H90" s="15">
        <v>0</v>
      </c>
      <c r="I90" s="15">
        <v>0</v>
      </c>
      <c r="J90" s="15">
        <v>0</v>
      </c>
      <c r="K90" s="57">
        <f t="shared" si="8"/>
        <v>200</v>
      </c>
      <c r="L90" s="15">
        <f t="shared" si="6"/>
        <v>75</v>
      </c>
      <c r="M90" s="64">
        <f t="shared" si="6"/>
        <v>0.375</v>
      </c>
      <c r="N90" s="65">
        <f t="shared" si="7"/>
        <v>0</v>
      </c>
    </row>
    <row r="91" spans="1:14" hidden="1" x14ac:dyDescent="0.25">
      <c r="A91" s="119"/>
      <c r="B91" s="14">
        <v>74</v>
      </c>
      <c r="C91" s="60" t="s">
        <v>86</v>
      </c>
      <c r="D91" s="61" t="s">
        <v>86</v>
      </c>
      <c r="E91" s="60" t="s">
        <v>86</v>
      </c>
      <c r="F91" s="62" t="s">
        <v>86</v>
      </c>
      <c r="G91" s="16"/>
      <c r="H91" s="15">
        <v>0</v>
      </c>
      <c r="I91" s="15">
        <v>0</v>
      </c>
      <c r="J91" s="15">
        <v>0</v>
      </c>
      <c r="K91" s="57">
        <f t="shared" si="8"/>
        <v>200</v>
      </c>
      <c r="L91" s="15">
        <f t="shared" si="6"/>
        <v>75</v>
      </c>
      <c r="M91" s="64">
        <f t="shared" si="6"/>
        <v>0.375</v>
      </c>
      <c r="N91" s="65">
        <f t="shared" si="7"/>
        <v>0</v>
      </c>
    </row>
    <row r="92" spans="1:14" hidden="1" x14ac:dyDescent="0.25">
      <c r="A92" s="119"/>
      <c r="B92" s="14">
        <v>75</v>
      </c>
      <c r="C92" s="60" t="s">
        <v>86</v>
      </c>
      <c r="D92" s="61" t="s">
        <v>86</v>
      </c>
      <c r="E92" s="60" t="s">
        <v>86</v>
      </c>
      <c r="F92" s="62" t="s">
        <v>86</v>
      </c>
      <c r="G92" s="16"/>
      <c r="H92" s="15">
        <v>0</v>
      </c>
      <c r="I92" s="15">
        <v>0</v>
      </c>
      <c r="J92" s="15">
        <v>0</v>
      </c>
      <c r="K92" s="57">
        <f t="shared" si="8"/>
        <v>200</v>
      </c>
      <c r="L92" s="15">
        <f t="shared" si="6"/>
        <v>75</v>
      </c>
      <c r="M92" s="64">
        <f t="shared" si="6"/>
        <v>0.375</v>
      </c>
      <c r="N92" s="65">
        <f t="shared" si="7"/>
        <v>0</v>
      </c>
    </row>
    <row r="93" spans="1:14" hidden="1" x14ac:dyDescent="0.25">
      <c r="A93" s="119"/>
      <c r="B93" s="14">
        <v>76</v>
      </c>
      <c r="C93" s="60" t="s">
        <v>86</v>
      </c>
      <c r="D93" s="61" t="s">
        <v>86</v>
      </c>
      <c r="E93" s="60" t="s">
        <v>86</v>
      </c>
      <c r="F93" s="62" t="s">
        <v>86</v>
      </c>
      <c r="G93" s="16"/>
      <c r="H93" s="15">
        <v>0</v>
      </c>
      <c r="I93" s="15">
        <v>0</v>
      </c>
      <c r="J93" s="15">
        <v>0</v>
      </c>
      <c r="K93" s="57">
        <f t="shared" si="8"/>
        <v>200</v>
      </c>
      <c r="L93" s="15">
        <f t="shared" si="6"/>
        <v>75</v>
      </c>
      <c r="M93" s="64">
        <f t="shared" si="6"/>
        <v>0.375</v>
      </c>
      <c r="N93" s="65">
        <f t="shared" si="7"/>
        <v>0</v>
      </c>
    </row>
    <row r="94" spans="1:14" hidden="1" x14ac:dyDescent="0.25">
      <c r="A94" s="119"/>
      <c r="B94" s="14">
        <v>77</v>
      </c>
      <c r="C94" s="60" t="s">
        <v>86</v>
      </c>
      <c r="D94" s="61" t="s">
        <v>86</v>
      </c>
      <c r="E94" s="60" t="s">
        <v>86</v>
      </c>
      <c r="F94" s="62" t="s">
        <v>86</v>
      </c>
      <c r="G94" s="16"/>
      <c r="H94" s="15">
        <v>0</v>
      </c>
      <c r="I94" s="15">
        <v>0</v>
      </c>
      <c r="J94" s="15">
        <v>0</v>
      </c>
      <c r="K94" s="57">
        <f t="shared" si="8"/>
        <v>200</v>
      </c>
      <c r="L94" s="15">
        <f t="shared" si="6"/>
        <v>75</v>
      </c>
      <c r="M94" s="64">
        <f t="shared" si="6"/>
        <v>0.375</v>
      </c>
      <c r="N94" s="65">
        <f t="shared" si="7"/>
        <v>0</v>
      </c>
    </row>
    <row r="95" spans="1:14" hidden="1" x14ac:dyDescent="0.25">
      <c r="A95" s="119"/>
      <c r="B95" s="14">
        <v>78</v>
      </c>
      <c r="C95" s="60" t="s">
        <v>86</v>
      </c>
      <c r="D95" s="61" t="s">
        <v>86</v>
      </c>
      <c r="E95" s="60" t="s">
        <v>86</v>
      </c>
      <c r="F95" s="62" t="s">
        <v>86</v>
      </c>
      <c r="G95" s="16"/>
      <c r="H95" s="15">
        <v>0</v>
      </c>
      <c r="I95" s="15">
        <v>0</v>
      </c>
      <c r="J95" s="15">
        <v>0</v>
      </c>
      <c r="K95" s="57">
        <f t="shared" si="8"/>
        <v>200</v>
      </c>
      <c r="L95" s="15">
        <f t="shared" si="6"/>
        <v>75</v>
      </c>
      <c r="M95" s="64">
        <f t="shared" si="6"/>
        <v>0.375</v>
      </c>
      <c r="N95" s="65">
        <f t="shared" si="7"/>
        <v>0</v>
      </c>
    </row>
    <row r="96" spans="1:14" hidden="1" x14ac:dyDescent="0.25">
      <c r="A96" s="119"/>
      <c r="B96" s="14">
        <v>79</v>
      </c>
      <c r="C96" s="60" t="s">
        <v>86</v>
      </c>
      <c r="D96" s="61" t="s">
        <v>86</v>
      </c>
      <c r="E96" s="60" t="s">
        <v>86</v>
      </c>
      <c r="F96" s="62" t="s">
        <v>86</v>
      </c>
      <c r="G96" s="16"/>
      <c r="H96" s="15">
        <v>0</v>
      </c>
      <c r="I96" s="15">
        <v>0</v>
      </c>
      <c r="J96" s="15">
        <v>0</v>
      </c>
      <c r="K96" s="57">
        <f t="shared" si="8"/>
        <v>200</v>
      </c>
      <c r="L96" s="15">
        <f t="shared" si="6"/>
        <v>75</v>
      </c>
      <c r="M96" s="64">
        <f t="shared" si="6"/>
        <v>0.375</v>
      </c>
      <c r="N96" s="65">
        <f t="shared" si="7"/>
        <v>0</v>
      </c>
    </row>
    <row r="97" spans="1:14" hidden="1" x14ac:dyDescent="0.25">
      <c r="A97" s="119"/>
      <c r="B97" s="14">
        <v>80</v>
      </c>
      <c r="C97" s="60" t="s">
        <v>86</v>
      </c>
      <c r="D97" s="61" t="s">
        <v>86</v>
      </c>
      <c r="E97" s="60" t="s">
        <v>86</v>
      </c>
      <c r="F97" s="62" t="s">
        <v>86</v>
      </c>
      <c r="G97" s="16"/>
      <c r="H97" s="15">
        <v>0</v>
      </c>
      <c r="I97" s="15">
        <v>0</v>
      </c>
      <c r="J97" s="15">
        <v>0</v>
      </c>
      <c r="K97" s="57">
        <f t="shared" si="8"/>
        <v>200</v>
      </c>
      <c r="L97" s="15">
        <f t="shared" si="6"/>
        <v>75</v>
      </c>
      <c r="M97" s="64">
        <f t="shared" si="6"/>
        <v>0.375</v>
      </c>
      <c r="N97" s="65">
        <f t="shared" si="7"/>
        <v>0</v>
      </c>
    </row>
    <row r="98" spans="1:14" hidden="1" x14ac:dyDescent="0.25">
      <c r="A98" s="10"/>
      <c r="B98" s="14">
        <v>81</v>
      </c>
      <c r="C98" s="60" t="s">
        <v>86</v>
      </c>
      <c r="D98" s="61" t="s">
        <v>86</v>
      </c>
      <c r="E98" s="60" t="s">
        <v>86</v>
      </c>
      <c r="F98" s="62" t="s">
        <v>86</v>
      </c>
      <c r="G98" s="16"/>
      <c r="H98" s="15">
        <v>0</v>
      </c>
      <c r="I98" s="15">
        <v>0</v>
      </c>
      <c r="J98" s="15">
        <v>0</v>
      </c>
      <c r="K98" s="57">
        <f t="shared" si="8"/>
        <v>200</v>
      </c>
      <c r="L98" s="15">
        <f t="shared" ref="L98:M113" si="9">L97</f>
        <v>75</v>
      </c>
      <c r="M98" s="64">
        <f t="shared" si="9"/>
        <v>0.375</v>
      </c>
      <c r="N98" s="65">
        <f t="shared" si="7"/>
        <v>0</v>
      </c>
    </row>
    <row r="99" spans="1:14" hidden="1" x14ac:dyDescent="0.25">
      <c r="A99" s="119"/>
      <c r="B99" s="14">
        <v>82</v>
      </c>
      <c r="C99" s="60" t="s">
        <v>86</v>
      </c>
      <c r="D99" s="61" t="s">
        <v>86</v>
      </c>
      <c r="E99" s="60" t="s">
        <v>86</v>
      </c>
      <c r="F99" s="62" t="s">
        <v>86</v>
      </c>
      <c r="G99" s="16"/>
      <c r="H99" s="15">
        <v>0</v>
      </c>
      <c r="I99" s="15">
        <v>0</v>
      </c>
      <c r="J99" s="15">
        <v>0</v>
      </c>
      <c r="K99" s="57">
        <f t="shared" si="8"/>
        <v>200</v>
      </c>
      <c r="L99" s="15">
        <f t="shared" si="9"/>
        <v>75</v>
      </c>
      <c r="M99" s="64">
        <f t="shared" si="9"/>
        <v>0.375</v>
      </c>
      <c r="N99" s="65">
        <f t="shared" si="7"/>
        <v>0</v>
      </c>
    </row>
    <row r="100" spans="1:14" hidden="1" x14ac:dyDescent="0.25">
      <c r="A100" s="119"/>
      <c r="B100" s="14">
        <v>83</v>
      </c>
      <c r="C100" s="60" t="s">
        <v>86</v>
      </c>
      <c r="D100" s="61" t="s">
        <v>86</v>
      </c>
      <c r="E100" s="60" t="s">
        <v>86</v>
      </c>
      <c r="F100" s="62" t="s">
        <v>86</v>
      </c>
      <c r="G100" s="16"/>
      <c r="H100" s="15">
        <v>0</v>
      </c>
      <c r="I100" s="15">
        <v>0</v>
      </c>
      <c r="J100" s="15">
        <v>0</v>
      </c>
      <c r="K100" s="57">
        <f t="shared" si="8"/>
        <v>200</v>
      </c>
      <c r="L100" s="15">
        <f t="shared" si="9"/>
        <v>75</v>
      </c>
      <c r="M100" s="64">
        <f t="shared" si="9"/>
        <v>0.375</v>
      </c>
      <c r="N100" s="65">
        <f t="shared" si="7"/>
        <v>0</v>
      </c>
    </row>
    <row r="101" spans="1:14" hidden="1" x14ac:dyDescent="0.25">
      <c r="A101" s="119"/>
      <c r="B101" s="14">
        <v>84</v>
      </c>
      <c r="C101" s="60" t="s">
        <v>86</v>
      </c>
      <c r="D101" s="61" t="s">
        <v>86</v>
      </c>
      <c r="E101" s="60" t="s">
        <v>86</v>
      </c>
      <c r="F101" s="62" t="s">
        <v>86</v>
      </c>
      <c r="G101" s="16"/>
      <c r="H101" s="15">
        <v>0</v>
      </c>
      <c r="I101" s="15">
        <v>0</v>
      </c>
      <c r="J101" s="15">
        <v>0</v>
      </c>
      <c r="K101" s="57">
        <f t="shared" si="8"/>
        <v>200</v>
      </c>
      <c r="L101" s="15">
        <f t="shared" si="9"/>
        <v>75</v>
      </c>
      <c r="M101" s="64">
        <f t="shared" si="9"/>
        <v>0.375</v>
      </c>
      <c r="N101" s="65">
        <f t="shared" si="7"/>
        <v>0</v>
      </c>
    </row>
    <row r="102" spans="1:14" hidden="1" x14ac:dyDescent="0.25">
      <c r="A102" s="119"/>
      <c r="B102" s="14">
        <v>85</v>
      </c>
      <c r="C102" s="60" t="s">
        <v>86</v>
      </c>
      <c r="D102" s="61" t="s">
        <v>86</v>
      </c>
      <c r="E102" s="60" t="s">
        <v>86</v>
      </c>
      <c r="F102" s="62" t="s">
        <v>86</v>
      </c>
      <c r="G102" s="16"/>
      <c r="H102" s="15">
        <v>0</v>
      </c>
      <c r="I102" s="15">
        <v>0</v>
      </c>
      <c r="J102" s="15">
        <v>0</v>
      </c>
      <c r="K102" s="57">
        <f t="shared" si="8"/>
        <v>200</v>
      </c>
      <c r="L102" s="15">
        <f t="shared" si="9"/>
        <v>75</v>
      </c>
      <c r="M102" s="64">
        <f t="shared" si="9"/>
        <v>0.375</v>
      </c>
      <c r="N102" s="65">
        <f t="shared" si="7"/>
        <v>0</v>
      </c>
    </row>
    <row r="103" spans="1:14" hidden="1" x14ac:dyDescent="0.25">
      <c r="A103" s="119"/>
      <c r="B103" s="14">
        <v>86</v>
      </c>
      <c r="C103" s="60" t="s">
        <v>86</v>
      </c>
      <c r="D103" s="61" t="s">
        <v>86</v>
      </c>
      <c r="E103" s="60" t="s">
        <v>86</v>
      </c>
      <c r="F103" s="62" t="s">
        <v>86</v>
      </c>
      <c r="G103" s="16"/>
      <c r="H103" s="15">
        <v>0</v>
      </c>
      <c r="I103" s="15">
        <v>0</v>
      </c>
      <c r="J103" s="15">
        <v>0</v>
      </c>
      <c r="K103" s="57">
        <f t="shared" si="8"/>
        <v>200</v>
      </c>
      <c r="L103" s="15">
        <f t="shared" si="9"/>
        <v>75</v>
      </c>
      <c r="M103" s="64">
        <f t="shared" si="9"/>
        <v>0.375</v>
      </c>
      <c r="N103" s="65">
        <f t="shared" si="7"/>
        <v>0</v>
      </c>
    </row>
    <row r="104" spans="1:14" hidden="1" x14ac:dyDescent="0.25">
      <c r="A104" s="119"/>
      <c r="B104" s="14">
        <v>87</v>
      </c>
      <c r="C104" s="60" t="s">
        <v>86</v>
      </c>
      <c r="D104" s="61" t="s">
        <v>86</v>
      </c>
      <c r="E104" s="60" t="s">
        <v>86</v>
      </c>
      <c r="F104" s="62" t="s">
        <v>86</v>
      </c>
      <c r="G104" s="16"/>
      <c r="H104" s="15">
        <v>0</v>
      </c>
      <c r="I104" s="15">
        <v>0</v>
      </c>
      <c r="J104" s="15">
        <v>0</v>
      </c>
      <c r="K104" s="57">
        <f t="shared" si="8"/>
        <v>200</v>
      </c>
      <c r="L104" s="15">
        <f t="shared" si="9"/>
        <v>75</v>
      </c>
      <c r="M104" s="64">
        <f t="shared" si="9"/>
        <v>0.375</v>
      </c>
      <c r="N104" s="65">
        <f t="shared" si="7"/>
        <v>0</v>
      </c>
    </row>
    <row r="105" spans="1:14" hidden="1" x14ac:dyDescent="0.25">
      <c r="A105" s="119"/>
      <c r="B105" s="14">
        <v>88</v>
      </c>
      <c r="C105" s="60" t="s">
        <v>86</v>
      </c>
      <c r="D105" s="61" t="s">
        <v>86</v>
      </c>
      <c r="E105" s="60" t="s">
        <v>86</v>
      </c>
      <c r="F105" s="62" t="s">
        <v>86</v>
      </c>
      <c r="G105" s="16"/>
      <c r="H105" s="15">
        <v>0</v>
      </c>
      <c r="I105" s="15">
        <v>0</v>
      </c>
      <c r="J105" s="15">
        <v>0</v>
      </c>
      <c r="K105" s="57">
        <f t="shared" si="8"/>
        <v>200</v>
      </c>
      <c r="L105" s="15">
        <f t="shared" si="9"/>
        <v>75</v>
      </c>
      <c r="M105" s="64">
        <f t="shared" si="9"/>
        <v>0.375</v>
      </c>
      <c r="N105" s="65">
        <f t="shared" si="7"/>
        <v>0</v>
      </c>
    </row>
    <row r="106" spans="1:14" hidden="1" x14ac:dyDescent="0.25">
      <c r="A106" s="119"/>
      <c r="B106" s="14">
        <v>89</v>
      </c>
      <c r="C106" s="60" t="s">
        <v>86</v>
      </c>
      <c r="D106" s="61" t="s">
        <v>86</v>
      </c>
      <c r="E106" s="60" t="s">
        <v>86</v>
      </c>
      <c r="F106" s="62" t="s">
        <v>86</v>
      </c>
      <c r="G106" s="16"/>
      <c r="H106" s="15">
        <v>0</v>
      </c>
      <c r="I106" s="15">
        <v>0</v>
      </c>
      <c r="J106" s="15">
        <v>0</v>
      </c>
      <c r="K106" s="57">
        <f t="shared" si="8"/>
        <v>200</v>
      </c>
      <c r="L106" s="15">
        <f t="shared" si="9"/>
        <v>75</v>
      </c>
      <c r="M106" s="64">
        <f t="shared" si="9"/>
        <v>0.375</v>
      </c>
      <c r="N106" s="65">
        <f t="shared" si="7"/>
        <v>0</v>
      </c>
    </row>
    <row r="107" spans="1:14" hidden="1" x14ac:dyDescent="0.25">
      <c r="A107" s="119"/>
      <c r="B107" s="14">
        <v>90</v>
      </c>
      <c r="C107" s="60" t="s">
        <v>86</v>
      </c>
      <c r="D107" s="61" t="s">
        <v>86</v>
      </c>
      <c r="E107" s="60" t="s">
        <v>86</v>
      </c>
      <c r="F107" s="62" t="s">
        <v>86</v>
      </c>
      <c r="G107" s="16"/>
      <c r="H107" s="15">
        <v>0</v>
      </c>
      <c r="I107" s="15">
        <v>0</v>
      </c>
      <c r="J107" s="15">
        <v>0</v>
      </c>
      <c r="K107" s="57">
        <f t="shared" si="8"/>
        <v>200</v>
      </c>
      <c r="L107" s="15">
        <f t="shared" si="9"/>
        <v>75</v>
      </c>
      <c r="M107" s="64">
        <f t="shared" si="9"/>
        <v>0.375</v>
      </c>
      <c r="N107" s="65">
        <f t="shared" si="7"/>
        <v>0</v>
      </c>
    </row>
    <row r="108" spans="1:14" hidden="1" x14ac:dyDescent="0.25">
      <c r="A108" s="119"/>
      <c r="B108" s="14">
        <v>91</v>
      </c>
      <c r="C108" s="60" t="s">
        <v>86</v>
      </c>
      <c r="D108" s="61" t="s">
        <v>86</v>
      </c>
      <c r="E108" s="60" t="s">
        <v>86</v>
      </c>
      <c r="F108" s="62" t="s">
        <v>86</v>
      </c>
      <c r="G108" s="16"/>
      <c r="H108" s="15">
        <v>0</v>
      </c>
      <c r="I108" s="15">
        <v>0</v>
      </c>
      <c r="J108" s="15">
        <v>0</v>
      </c>
      <c r="K108" s="57">
        <f t="shared" si="8"/>
        <v>200</v>
      </c>
      <c r="L108" s="15">
        <f t="shared" si="9"/>
        <v>75</v>
      </c>
      <c r="M108" s="64">
        <f t="shared" si="9"/>
        <v>0.375</v>
      </c>
      <c r="N108" s="65">
        <f t="shared" si="7"/>
        <v>0</v>
      </c>
    </row>
    <row r="109" spans="1:14" hidden="1" x14ac:dyDescent="0.25">
      <c r="A109" s="119"/>
      <c r="B109" s="14">
        <v>92</v>
      </c>
      <c r="C109" s="60" t="s">
        <v>86</v>
      </c>
      <c r="D109" s="61" t="s">
        <v>86</v>
      </c>
      <c r="E109" s="60" t="s">
        <v>86</v>
      </c>
      <c r="F109" s="62" t="s">
        <v>86</v>
      </c>
      <c r="G109" s="16"/>
      <c r="H109" s="15">
        <v>0</v>
      </c>
      <c r="I109" s="15">
        <v>0</v>
      </c>
      <c r="J109" s="15">
        <v>0</v>
      </c>
      <c r="K109" s="57">
        <f t="shared" si="8"/>
        <v>200</v>
      </c>
      <c r="L109" s="15">
        <f t="shared" si="9"/>
        <v>75</v>
      </c>
      <c r="M109" s="64">
        <f t="shared" si="9"/>
        <v>0.375</v>
      </c>
      <c r="N109" s="65">
        <f t="shared" si="7"/>
        <v>0</v>
      </c>
    </row>
    <row r="110" spans="1:14" s="17" customFormat="1" hidden="1" x14ac:dyDescent="0.25">
      <c r="A110" s="119"/>
      <c r="B110" s="14">
        <v>93</v>
      </c>
      <c r="C110" s="60" t="s">
        <v>86</v>
      </c>
      <c r="D110" s="61" t="s">
        <v>86</v>
      </c>
      <c r="E110" s="60" t="s">
        <v>86</v>
      </c>
      <c r="F110" s="62" t="s">
        <v>86</v>
      </c>
      <c r="G110" s="16"/>
      <c r="H110" s="15">
        <v>0</v>
      </c>
      <c r="I110" s="15">
        <v>0</v>
      </c>
      <c r="J110" s="15">
        <v>0</v>
      </c>
      <c r="K110" s="57">
        <f t="shared" si="8"/>
        <v>200</v>
      </c>
      <c r="L110" s="15">
        <f t="shared" si="9"/>
        <v>75</v>
      </c>
      <c r="M110" s="64">
        <f t="shared" si="9"/>
        <v>0.375</v>
      </c>
      <c r="N110" s="65">
        <f t="shared" si="7"/>
        <v>0</v>
      </c>
    </row>
    <row r="111" spans="1:14" s="17" customFormat="1" hidden="1" x14ac:dyDescent="0.25">
      <c r="A111" s="119"/>
      <c r="B111" s="14">
        <v>94</v>
      </c>
      <c r="C111" s="60" t="s">
        <v>86</v>
      </c>
      <c r="D111" s="61" t="s">
        <v>86</v>
      </c>
      <c r="E111" s="60" t="s">
        <v>86</v>
      </c>
      <c r="F111" s="62" t="s">
        <v>86</v>
      </c>
      <c r="G111" s="16"/>
      <c r="H111" s="15">
        <v>0</v>
      </c>
      <c r="I111" s="15">
        <v>0</v>
      </c>
      <c r="J111" s="15">
        <v>0</v>
      </c>
      <c r="K111" s="57">
        <f t="shared" si="8"/>
        <v>200</v>
      </c>
      <c r="L111" s="15">
        <f t="shared" si="9"/>
        <v>75</v>
      </c>
      <c r="M111" s="64">
        <f t="shared" si="9"/>
        <v>0.375</v>
      </c>
      <c r="N111" s="65">
        <f t="shared" si="7"/>
        <v>0</v>
      </c>
    </row>
    <row r="112" spans="1:14" s="17" customFormat="1" hidden="1" x14ac:dyDescent="0.25">
      <c r="A112" s="119"/>
      <c r="B112" s="14">
        <v>95</v>
      </c>
      <c r="C112" s="60" t="s">
        <v>86</v>
      </c>
      <c r="D112" s="61" t="s">
        <v>86</v>
      </c>
      <c r="E112" s="60" t="s">
        <v>86</v>
      </c>
      <c r="F112" s="62" t="s">
        <v>86</v>
      </c>
      <c r="G112" s="16"/>
      <c r="H112" s="15">
        <v>0</v>
      </c>
      <c r="I112" s="15">
        <v>0</v>
      </c>
      <c r="J112" s="15">
        <v>0</v>
      </c>
      <c r="K112" s="57">
        <f t="shared" si="8"/>
        <v>200</v>
      </c>
      <c r="L112" s="15">
        <f t="shared" si="9"/>
        <v>75</v>
      </c>
      <c r="M112" s="64">
        <f t="shared" si="9"/>
        <v>0.375</v>
      </c>
      <c r="N112" s="65">
        <f t="shared" si="7"/>
        <v>0</v>
      </c>
    </row>
    <row r="113" spans="1:14" s="17" customFormat="1" hidden="1" x14ac:dyDescent="0.25">
      <c r="A113" s="119"/>
      <c r="B113" s="14">
        <v>96</v>
      </c>
      <c r="C113" s="60" t="s">
        <v>86</v>
      </c>
      <c r="D113" s="61" t="s">
        <v>86</v>
      </c>
      <c r="E113" s="60" t="s">
        <v>86</v>
      </c>
      <c r="F113" s="62" t="s">
        <v>86</v>
      </c>
      <c r="G113" s="16"/>
      <c r="H113" s="15">
        <v>0</v>
      </c>
      <c r="I113" s="15">
        <v>0</v>
      </c>
      <c r="J113" s="15">
        <v>0</v>
      </c>
      <c r="K113" s="57">
        <f t="shared" si="8"/>
        <v>200</v>
      </c>
      <c r="L113" s="15">
        <f t="shared" si="9"/>
        <v>75</v>
      </c>
      <c r="M113" s="64">
        <f t="shared" si="9"/>
        <v>0.375</v>
      </c>
      <c r="N113" s="65">
        <f t="shared" si="7"/>
        <v>0</v>
      </c>
    </row>
    <row r="114" spans="1:14" hidden="1" x14ac:dyDescent="0.25">
      <c r="A114" s="119"/>
      <c r="B114" s="14">
        <v>97</v>
      </c>
      <c r="C114" s="60" t="s">
        <v>86</v>
      </c>
      <c r="D114" s="61" t="s">
        <v>86</v>
      </c>
      <c r="E114" s="60" t="s">
        <v>86</v>
      </c>
      <c r="F114" s="62" t="s">
        <v>86</v>
      </c>
      <c r="G114" s="16"/>
      <c r="H114" s="15">
        <v>0</v>
      </c>
      <c r="I114" s="15">
        <v>0</v>
      </c>
      <c r="J114" s="15">
        <v>0</v>
      </c>
      <c r="K114" s="57">
        <f t="shared" si="8"/>
        <v>200</v>
      </c>
      <c r="L114" s="15">
        <f t="shared" ref="L114:M117" si="10">L113</f>
        <v>75</v>
      </c>
      <c r="M114" s="64">
        <f t="shared" si="10"/>
        <v>0.375</v>
      </c>
      <c r="N114" s="65">
        <f t="shared" si="7"/>
        <v>0</v>
      </c>
    </row>
    <row r="115" spans="1:14" hidden="1" x14ac:dyDescent="0.25">
      <c r="A115" s="119"/>
      <c r="B115" s="14">
        <v>98</v>
      </c>
      <c r="C115" s="60" t="s">
        <v>86</v>
      </c>
      <c r="D115" s="61" t="s">
        <v>86</v>
      </c>
      <c r="E115" s="60" t="s">
        <v>86</v>
      </c>
      <c r="F115" s="62" t="s">
        <v>86</v>
      </c>
      <c r="G115" s="16"/>
      <c r="H115" s="15">
        <v>0</v>
      </c>
      <c r="I115" s="15">
        <v>0</v>
      </c>
      <c r="J115" s="15">
        <v>0</v>
      </c>
      <c r="K115" s="57">
        <f t="shared" si="8"/>
        <v>200</v>
      </c>
      <c r="L115" s="15">
        <f t="shared" si="10"/>
        <v>75</v>
      </c>
      <c r="M115" s="64">
        <f t="shared" si="10"/>
        <v>0.375</v>
      </c>
      <c r="N115" s="65">
        <f t="shared" si="7"/>
        <v>0</v>
      </c>
    </row>
    <row r="116" spans="1:14" hidden="1" x14ac:dyDescent="0.25">
      <c r="A116" s="119"/>
      <c r="B116" s="14">
        <v>99</v>
      </c>
      <c r="C116" s="60" t="s">
        <v>86</v>
      </c>
      <c r="D116" s="61" t="s">
        <v>86</v>
      </c>
      <c r="E116" s="60" t="s">
        <v>86</v>
      </c>
      <c r="F116" s="62" t="s">
        <v>86</v>
      </c>
      <c r="G116" s="16"/>
      <c r="H116" s="15">
        <v>0</v>
      </c>
      <c r="I116" s="15">
        <v>0</v>
      </c>
      <c r="J116" s="15">
        <v>0</v>
      </c>
      <c r="K116" s="57">
        <f t="shared" si="8"/>
        <v>200</v>
      </c>
      <c r="L116" s="15">
        <f t="shared" si="10"/>
        <v>75</v>
      </c>
      <c r="M116" s="64">
        <f t="shared" si="10"/>
        <v>0.375</v>
      </c>
      <c r="N116" s="65">
        <f t="shared" si="7"/>
        <v>0</v>
      </c>
    </row>
    <row r="117" spans="1:14" ht="15.75" hidden="1" thickBot="1" x14ac:dyDescent="0.3">
      <c r="A117" s="119"/>
      <c r="B117" s="18">
        <v>100</v>
      </c>
      <c r="C117" s="66" t="s">
        <v>86</v>
      </c>
      <c r="D117" s="67" t="s">
        <v>86</v>
      </c>
      <c r="E117" s="66" t="s">
        <v>86</v>
      </c>
      <c r="F117" s="68" t="s">
        <v>86</v>
      </c>
      <c r="G117" s="20"/>
      <c r="H117" s="19">
        <v>0</v>
      </c>
      <c r="I117" s="19">
        <v>0</v>
      </c>
      <c r="J117" s="19">
        <v>0</v>
      </c>
      <c r="K117" s="57">
        <f t="shared" si="8"/>
        <v>200</v>
      </c>
      <c r="L117" s="19">
        <f t="shared" si="10"/>
        <v>75</v>
      </c>
      <c r="M117" s="70">
        <f t="shared" si="10"/>
        <v>0.375</v>
      </c>
      <c r="N117" s="71">
        <f t="shared" si="7"/>
        <v>0</v>
      </c>
    </row>
    <row r="118" spans="1:14" x14ac:dyDescent="0.25">
      <c r="A118" s="119"/>
      <c r="B118" s="21"/>
      <c r="C118" s="21"/>
      <c r="D118" s="72"/>
      <c r="E118" s="21"/>
      <c r="F118" s="21"/>
      <c r="G118" s="21"/>
      <c r="H118" s="21"/>
      <c r="I118" s="101"/>
      <c r="J118" s="21"/>
      <c r="K118" s="21"/>
      <c r="L118" s="21"/>
      <c r="M118" s="2"/>
      <c r="N118" s="22"/>
    </row>
    <row r="119" spans="1:14" x14ac:dyDescent="0.25">
      <c r="A119" s="119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"/>
      <c r="N119" s="22"/>
    </row>
    <row r="120" spans="1:14" x14ac:dyDescent="0.25">
      <c r="M120" s="21"/>
      <c r="N120" s="23"/>
    </row>
    <row r="121" spans="1:14" s="25" customFormat="1" ht="12.75" x14ac:dyDescent="0.2">
      <c r="A121" s="2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</row>
    <row r="122" spans="1:14" s="25" customFormat="1" ht="12.75" x14ac:dyDescent="0.2">
      <c r="A122" s="2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</row>
    <row r="123" spans="1:14" s="3" customFormat="1" ht="12.75" x14ac:dyDescent="0.2">
      <c r="A123" s="1"/>
    </row>
    <row r="124" spans="1:14" s="3" customFormat="1" ht="12.75" x14ac:dyDescent="0.2">
      <c r="A124" s="1"/>
    </row>
    <row r="125" spans="1:14" s="3" customFormat="1" ht="12.75" x14ac:dyDescent="0.2">
      <c r="A125" s="1"/>
    </row>
    <row r="126" spans="1:14" s="3" customFormat="1" ht="12.75" x14ac:dyDescent="0.2">
      <c r="A126" s="1"/>
    </row>
    <row r="127" spans="1:14" s="3" customFormat="1" ht="12.75" x14ac:dyDescent="0.2">
      <c r="A127" s="1"/>
    </row>
    <row r="128" spans="1:14" s="3" customFormat="1" ht="12.75" x14ac:dyDescent="0.2">
      <c r="A128" s="1"/>
    </row>
    <row r="129" spans="1:14" s="3" customFormat="1" ht="12.75" x14ac:dyDescent="0.2">
      <c r="A129" s="1"/>
    </row>
    <row r="130" spans="1:14" s="3" customFormat="1" ht="12.75" x14ac:dyDescent="0.2">
      <c r="A130" s="1"/>
    </row>
    <row r="131" spans="1:14" s="3" customFormat="1" ht="12.75" x14ac:dyDescent="0.2">
      <c r="A131" s="1"/>
    </row>
    <row r="132" spans="1:14" x14ac:dyDescent="0.25">
      <c r="M132" s="21"/>
      <c r="N132" s="21"/>
    </row>
    <row r="133" spans="1:14" x14ac:dyDescent="0.25">
      <c r="M133" s="21"/>
      <c r="N133" s="21"/>
    </row>
    <row r="134" spans="1:14" s="3" customFormat="1" ht="18" x14ac:dyDescent="0.25">
      <c r="A134" s="1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</row>
    <row r="135" spans="1:14" s="3" customFormat="1" ht="18" x14ac:dyDescent="0.25">
      <c r="A135" s="1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</row>
    <row r="136" spans="1:14" s="3" customFormat="1" x14ac:dyDescent="0.25">
      <c r="A136" s="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 spans="1:14" s="3" customFormat="1" x14ac:dyDescent="0.25">
      <c r="A137" s="1"/>
      <c r="B137" s="5"/>
      <c r="C137" s="5"/>
      <c r="D137" s="5"/>
      <c r="E137" s="5"/>
      <c r="F137" s="5"/>
      <c r="G137" s="4"/>
      <c r="H137" s="4"/>
      <c r="I137" s="4"/>
      <c r="J137" s="4"/>
      <c r="K137" s="4"/>
      <c r="L137" s="4"/>
      <c r="M137" s="4"/>
    </row>
    <row r="138" spans="1:14" s="3" customFormat="1" ht="12.75" x14ac:dyDescent="0.2">
      <c r="A138" s="2"/>
    </row>
    <row r="139" spans="1:14" s="3" customFormat="1" ht="15.75" x14ac:dyDescent="0.25">
      <c r="A139" s="2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</row>
    <row r="140" spans="1:14" s="3" customFormat="1" ht="12.75" x14ac:dyDescent="0.2">
      <c r="A140" s="2"/>
    </row>
    <row r="141" spans="1:14" s="3" customFormat="1" ht="12.75" x14ac:dyDescent="0.2">
      <c r="A141" s="1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</row>
    <row r="142" spans="1:14" x14ac:dyDescent="0.25">
      <c r="M142" s="21"/>
      <c r="N142" s="21"/>
    </row>
    <row r="143" spans="1:14" x14ac:dyDescent="0.25">
      <c r="A143" s="8"/>
      <c r="F143" s="8"/>
    </row>
    <row r="144" spans="1:14" s="9" customFormat="1" x14ac:dyDescent="0.25">
      <c r="A144" s="8"/>
      <c r="F144" s="8"/>
    </row>
    <row r="145" spans="1:15" ht="13.5" hidden="1" customHeight="1" x14ac:dyDescent="0.25">
      <c r="F145" s="6"/>
    </row>
    <row r="146" spans="1:15" ht="13.5" hidden="1" customHeight="1" x14ac:dyDescent="0.25">
      <c r="F146" s="6"/>
    </row>
    <row r="147" spans="1:15" ht="13.5" hidden="1" customHeight="1" x14ac:dyDescent="0.25">
      <c r="F147" s="6"/>
    </row>
    <row r="148" spans="1:15" ht="13.5" hidden="1" customHeight="1" x14ac:dyDescent="0.25">
      <c r="F148" s="6"/>
    </row>
    <row r="149" spans="1:15" ht="13.5" hidden="1" customHeight="1" x14ac:dyDescent="0.25">
      <c r="F149" s="6"/>
    </row>
    <row r="150" spans="1:15" s="9" customFormat="1" ht="12.75" customHeight="1" x14ac:dyDescent="0.25">
      <c r="A150" s="10"/>
      <c r="B150"/>
      <c r="C150"/>
      <c r="D150"/>
      <c r="E150"/>
      <c r="F150" s="10"/>
      <c r="G150"/>
      <c r="H150"/>
      <c r="I150"/>
      <c r="J150"/>
      <c r="K150"/>
      <c r="L150"/>
      <c r="M150"/>
      <c r="N150"/>
      <c r="O150"/>
    </row>
    <row r="151" spans="1:15" x14ac:dyDescent="0.25">
      <c r="A151" s="10"/>
      <c r="F151" s="10"/>
    </row>
    <row r="152" spans="1:15" x14ac:dyDescent="0.25">
      <c r="A152" s="10"/>
      <c r="F152" s="10"/>
    </row>
    <row r="153" spans="1:15" x14ac:dyDescent="0.25">
      <c r="A153" s="10"/>
      <c r="F153" s="10"/>
    </row>
    <row r="154" spans="1:15" x14ac:dyDescent="0.25">
      <c r="A154" s="10"/>
      <c r="F154" s="10"/>
    </row>
    <row r="155" spans="1:15" x14ac:dyDescent="0.25">
      <c r="A155" s="10"/>
      <c r="F155" s="10"/>
    </row>
    <row r="156" spans="1:15" x14ac:dyDescent="0.25">
      <c r="A156" s="10"/>
      <c r="F156" s="10"/>
    </row>
    <row r="157" spans="1:15" x14ac:dyDescent="0.25">
      <c r="A157" s="10"/>
      <c r="F157" s="10"/>
    </row>
    <row r="158" spans="1:15" x14ac:dyDescent="0.25">
      <c r="A158" s="10"/>
      <c r="F158" s="10"/>
    </row>
    <row r="159" spans="1:15" x14ac:dyDescent="0.25">
      <c r="A159" s="10"/>
      <c r="F159" s="10"/>
    </row>
    <row r="160" spans="1:15" x14ac:dyDescent="0.25">
      <c r="A160" s="10"/>
      <c r="F160" s="10"/>
    </row>
    <row r="161" spans="1:15" ht="12.75" customHeight="1" x14ac:dyDescent="0.25">
      <c r="A161" s="10"/>
      <c r="F161" s="10"/>
    </row>
    <row r="162" spans="1:15" ht="12.75" customHeight="1" x14ac:dyDescent="0.25">
      <c r="A162" s="10"/>
      <c r="F162" s="10"/>
    </row>
    <row r="163" spans="1:15" ht="12.75" customHeight="1" x14ac:dyDescent="0.25">
      <c r="A163" s="10"/>
      <c r="F163" s="10"/>
    </row>
    <row r="164" spans="1:15" ht="12.75" customHeight="1" x14ac:dyDescent="0.25"/>
    <row r="165" spans="1:15" ht="12.75" customHeight="1" x14ac:dyDescent="0.25"/>
    <row r="166" spans="1:15" ht="12.75" customHeight="1" x14ac:dyDescent="0.25"/>
    <row r="167" spans="1:15" ht="12.75" customHeight="1" x14ac:dyDescent="0.25"/>
    <row r="168" spans="1:15" ht="12.75" customHeight="1" x14ac:dyDescent="0.25"/>
    <row r="169" spans="1:15" ht="12.75" customHeight="1" x14ac:dyDescent="0.25"/>
    <row r="170" spans="1:15" ht="12.75" customHeight="1" x14ac:dyDescent="0.25"/>
    <row r="171" spans="1:15" ht="12.75" customHeight="1" x14ac:dyDescent="0.25"/>
    <row r="172" spans="1:15" ht="12.75" customHeight="1" x14ac:dyDescent="0.25"/>
    <row r="173" spans="1:15" s="17" customFormat="1" ht="12.75" customHeight="1" x14ac:dyDescent="0.25">
      <c r="A173" s="6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</row>
    <row r="174" spans="1:15" ht="13.5" customHeight="1" x14ac:dyDescent="0.25"/>
  </sheetData>
  <mergeCells count="14">
    <mergeCell ref="H11:H12"/>
    <mergeCell ref="I11:I12"/>
    <mergeCell ref="J11:J12"/>
    <mergeCell ref="M11:M12"/>
    <mergeCell ref="B2:N2"/>
    <mergeCell ref="B3:N3"/>
    <mergeCell ref="B4:N4"/>
    <mergeCell ref="B7:N7"/>
    <mergeCell ref="B11:B12"/>
    <mergeCell ref="C11:C12"/>
    <mergeCell ref="D11:D12"/>
    <mergeCell ref="E11:E12"/>
    <mergeCell ref="F11:F12"/>
    <mergeCell ref="G11:G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Рейтинг 2013</vt:lpstr>
      <vt:lpstr>ДОСААФ 2014</vt:lpstr>
      <vt:lpstr>ЧР 2014</vt:lpstr>
      <vt:lpstr>Отборочный Рейтинг 2014</vt:lpstr>
      <vt:lpstr>ДОСААФ 2015</vt:lpstr>
      <vt:lpstr>КР 2015</vt:lpstr>
      <vt:lpstr>ЧР 2015</vt:lpstr>
      <vt:lpstr>Отборочный рейтинг 2015</vt:lpstr>
      <vt:lpstr>Отборочный рейтинг 2016</vt:lpstr>
      <vt:lpstr>Рейтинг 2016</vt:lpstr>
      <vt:lpstr>ЧР 2016</vt:lpstr>
      <vt:lpstr>ВС Новоросийск 2016</vt:lpstr>
      <vt:lpstr>Крым 2016</vt:lpstr>
      <vt:lpstr>КР 2016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Титов</dc:creator>
  <cp:lastModifiedBy>Ирина</cp:lastModifiedBy>
  <dcterms:created xsi:type="dcterms:W3CDTF">2013-10-20T11:24:26Z</dcterms:created>
  <dcterms:modified xsi:type="dcterms:W3CDTF">2016-11-22T09:27:21Z</dcterms:modified>
</cp:coreProperties>
</file>